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20" yWindow="860" windowWidth="15740" windowHeight="15600" activeTab="2"/>
  </bookViews>
  <sheets>
    <sheet name="Chart1" sheetId="1" r:id="rId1"/>
    <sheet name="Chart2" sheetId="2" r:id="rId2"/>
    <sheet name="Data" sheetId="3" r:id="rId3"/>
    <sheet name="Sheet2" sheetId="4" r:id="rId4"/>
    <sheet name="Sheet3" sheetId="5" r:id="rId5"/>
  </sheets>
  <definedNames>
    <definedName name="_xlnm.Print_Area" localSheetId="2">'Data'!$A$1:$C$64</definedName>
  </definedNames>
  <calcPr fullCalcOnLoad="1"/>
</workbook>
</file>

<file path=xl/sharedStrings.xml><?xml version="1.0" encoding="utf-8"?>
<sst xmlns="http://schemas.openxmlformats.org/spreadsheetml/2006/main" count="86" uniqueCount="80">
  <si>
    <t>6.  In the past I made the Hopefuls uninsured with regard to health insurance.  Obamacare provides them with $106 in subsidies per month or health insurance that costs $330 per month (bronze plan), according to the NY State website.  Their net cost is $2,962 per year but they are now insured.  As before, the Senior Voters get all their health insurance paid for -- by New York City and then by Medicare in  a few years.  No wonder seniors and the public employee unions objected  to Obamacare.  "I've got mine jack, and you have to pay for it."</t>
  </si>
  <si>
    <t>1. Home value based on recent sales of one-family rowhouses in Windsor Terrace Brooklyn,.  Rent for a one-bedroom apartment in the area based on an apartment advertised on Trulia.com for 524 4th Avenue, Brooklyn, with six apartments and two storefronts.  Assessed value in 2014 $131,457 for a Class 2 property, per NYC Dept. of Finance.  The tax rate for the Hopefuls is 13.145%, with the tax split eight ways.  The Young Hopefuls property taxes are included in their rent and paid by the landlord.   In this example, the Senior Voters do not qualify for Enhanced STAR or the city's senior citizen tax abatement, because their income is too high.  They do qualify for "middle class STAR" under current income guidelines.</t>
  </si>
  <si>
    <t xml:space="preserve">  Spitzer &amp; Bruno Check</t>
  </si>
  <si>
    <t xml:space="preserve">  Health Insurance Cost</t>
  </si>
  <si>
    <t>61, 61</t>
  </si>
  <si>
    <t>NYC Unincorporated Business Tax 5</t>
  </si>
  <si>
    <t>Estimated Property Tax Paid 1</t>
  </si>
  <si>
    <t>Estimated Property Tax Included in Rent 1</t>
  </si>
  <si>
    <t>Maybe Social Security at age 67</t>
  </si>
  <si>
    <t>Property Value</t>
  </si>
  <si>
    <t>None:  Retiree Benefit, Medicare Later</t>
  </si>
  <si>
    <t>Obamacare</t>
  </si>
  <si>
    <t xml:space="preserve">  Child Care Expenses</t>
  </si>
  <si>
    <t>At 65</t>
  </si>
  <si>
    <t>Child Care and Health Care</t>
  </si>
  <si>
    <t>Federal, State and Local Taxes</t>
  </si>
  <si>
    <t>Federal Income Tax</t>
  </si>
  <si>
    <t xml:space="preserve">Mr. Young &amp;  Ms. Younger Hopeful With Baby  Hopeful </t>
  </si>
  <si>
    <t>5.  In the past I've made at least one of the Hopeful's self-employed, and thus required to pay both halves of th payroll tax (Social Security and Medicare).  But TurboTax now charges more for tax packages with self-employment income, so I made the Hopefuls employees.  The entity that tax is assessed on, however, is not always the entity that pays it.  My view is that the "employer" half of the payroll tax has actually been passed on to the employees in lower wages.  After all, wage increases have been much greater for those over the FICA limit, which costs the employer nothing more in tax for higher pay, than for those under that limit.</t>
  </si>
  <si>
    <t xml:space="preserve">2.  Both take the standard deduction, as itemization is not worth it.   The Hopefuls get the Child Tax Credit and a Child Care Tax Credit on their $6,000 in child care expenses.  Deductions (as opposed to credits and exclusions from income altogether) only help the shrinking number of upper middle class people who earn enough that their deductions are more than the standard deduction, but not so much that they are covered by the Alternative Minimum Tax. </t>
  </si>
  <si>
    <t>Almost None</t>
  </si>
  <si>
    <t xml:space="preserve">  Percent of Money Income</t>
  </si>
  <si>
    <t>New York State Income Tax</t>
  </si>
  <si>
    <t>Wealth, Non-Money Income, Housing</t>
  </si>
  <si>
    <t xml:space="preserve">        Insurance</t>
  </si>
  <si>
    <t xml:space="preserve">        Heat and Hot Water</t>
  </si>
  <si>
    <t>by landlord</t>
  </si>
  <si>
    <t xml:space="preserve">        Water &amp; Sewer</t>
  </si>
  <si>
    <t>Persons In Household by Age</t>
  </si>
  <si>
    <t>Additional Housing Costs</t>
  </si>
  <si>
    <t>Money Available for Everything Else</t>
  </si>
  <si>
    <t>Rented 2BR</t>
  </si>
  <si>
    <t>At 67 if they are lucky</t>
  </si>
  <si>
    <t>Federal Payroll Tax</t>
  </si>
  <si>
    <t>State Income Tax</t>
  </si>
  <si>
    <t>NYC Income Tax</t>
  </si>
  <si>
    <t>NYC Property Tax</t>
  </si>
  <si>
    <t>4. Social Security is not taxable income in New York.  Neither are pensions for those over 65, or at any age if the recipient is a retired public employee.  Both are taxed by the federal government (with an exclusion for Social Security) and most states with income taxes.  Given that New York also provides some of the sweetest Medicaid benefits around for non-poor seniors, it is clear that they are better off here than perhaps anywhere else.  Others, however, could do better in many, many places.</t>
  </si>
  <si>
    <r>
      <t xml:space="preserve">  Own Home? &amp; Value </t>
    </r>
    <r>
      <rPr>
        <sz val="8"/>
        <rFont val="Arial"/>
        <family val="2"/>
      </rPr>
      <t>1</t>
    </r>
  </si>
  <si>
    <r>
      <t xml:space="preserve">     Annual Rent </t>
    </r>
    <r>
      <rPr>
        <sz val="8"/>
        <rFont val="Arial"/>
        <family val="2"/>
      </rPr>
      <t>1</t>
    </r>
  </si>
  <si>
    <r>
      <t xml:space="preserve">     Non-Tax Ownership Costs </t>
    </r>
    <r>
      <rPr>
        <sz val="8"/>
        <rFont val="Arial"/>
        <family val="2"/>
      </rPr>
      <t>1</t>
    </r>
  </si>
  <si>
    <r>
      <t xml:space="preserve">Taxable Income </t>
    </r>
    <r>
      <rPr>
        <sz val="8"/>
        <rFont val="Arial"/>
        <family val="2"/>
      </rPr>
      <t>2</t>
    </r>
  </si>
  <si>
    <r>
      <t xml:space="preserve">STATE AND LOCAL TAXES </t>
    </r>
    <r>
      <rPr>
        <b/>
        <sz val="8"/>
        <rFont val="Arial"/>
        <family val="2"/>
      </rPr>
      <t>3</t>
    </r>
  </si>
  <si>
    <r>
      <t xml:space="preserve">Taxable Income </t>
    </r>
    <r>
      <rPr>
        <sz val="8"/>
        <rFont val="Arial"/>
        <family val="2"/>
      </rPr>
      <t>4</t>
    </r>
  </si>
  <si>
    <r>
      <t xml:space="preserve">New York City Income Tax </t>
    </r>
    <r>
      <rPr>
        <sz val="8"/>
        <rFont val="Arial"/>
        <family val="2"/>
      </rPr>
      <t>5</t>
    </r>
  </si>
  <si>
    <r>
      <t xml:space="preserve">TOTAL FEDERAL, STATE &amp; LOCAL TAX </t>
    </r>
    <r>
      <rPr>
        <b/>
        <sz val="8"/>
        <rFont val="Arial"/>
        <family val="2"/>
      </rPr>
      <t>3</t>
    </r>
  </si>
  <si>
    <t xml:space="preserve">  Rebate</t>
  </si>
  <si>
    <t xml:space="preserve">3. Excluding sales and use taxes, which are in addition to the taxes discussed here.  Corporations the Senior Voters have invested in also pay corporate income taxes, reducing their return.  </t>
  </si>
  <si>
    <t xml:space="preserve">  From State Unemployment Insurance</t>
  </si>
  <si>
    <t xml:space="preserve">  From Investments, 401K (457)</t>
  </si>
  <si>
    <t>TAXES &amp; GENERATIONAL EQUITY</t>
  </si>
  <si>
    <t>Item</t>
  </si>
  <si>
    <t xml:space="preserve">  From Pensions</t>
  </si>
  <si>
    <t xml:space="preserve">  From Social Security</t>
  </si>
  <si>
    <t xml:space="preserve">  From Self Employment, Net</t>
  </si>
  <si>
    <t xml:space="preserve">  From Job</t>
  </si>
  <si>
    <t>Total Money Income</t>
  </si>
  <si>
    <t>Employer Pension</t>
  </si>
  <si>
    <t>CHARACTERISTICS</t>
  </si>
  <si>
    <t>FEDERAL TAXES</t>
  </si>
  <si>
    <t xml:space="preserve">  Retirement Plan</t>
  </si>
  <si>
    <t xml:space="preserve">  Savings, Say 401K</t>
  </si>
  <si>
    <t>Notes</t>
  </si>
  <si>
    <t xml:space="preserve">  Percent of Total Money Income</t>
  </si>
  <si>
    <t>Income Tax</t>
  </si>
  <si>
    <t>Payroll Tax</t>
  </si>
  <si>
    <t xml:space="preserve">  Self Employment Tax</t>
  </si>
  <si>
    <t xml:space="preserve">  Employee Share of FICA</t>
  </si>
  <si>
    <t xml:space="preserve">     (Social Security)</t>
  </si>
  <si>
    <t xml:space="preserve">     (Medicare)</t>
  </si>
  <si>
    <t>Substantial</t>
  </si>
  <si>
    <t>Child Care Expenses</t>
  </si>
  <si>
    <t xml:space="preserve">  Bloomberg Check</t>
  </si>
  <si>
    <t xml:space="preserve">  Property Tax With Regular Star</t>
  </si>
  <si>
    <t>Mr. Senior &amp; Mrs. Seniorita Voter, NYC Teachers Retired at Age 56 in 2008</t>
  </si>
  <si>
    <t>Child Care and Health Care</t>
  </si>
  <si>
    <t>A TurboTax Analysis of Two Hypothetical Brooklyn, New York Couples; 2014 data</t>
  </si>
  <si>
    <t>35, 35, 9</t>
  </si>
  <si>
    <t>Senior Voters</t>
  </si>
  <si>
    <t>Young Hopefuls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</si>
</sst>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_);_(&quot;$&quot;* \(#,##0\);_(&quot;$&quot;* &quot;-&quot;??_);_(@_)"/>
    <numFmt numFmtId="169" formatCode="0.0%"/>
    <numFmt numFmtId="170" formatCode="_(\$* #,##0_);_(\$* \(#,##0\);_(\$* &quot;-&quot;??_);_(@_)"/>
    <numFmt numFmtId="171" formatCode="General"/>
    <numFmt numFmtId="172" formatCode="0.0%"/>
  </numFmts>
  <fonts count="29">
    <font>
      <sz val="10"/>
      <name val="Arial"/>
      <family val="0"/>
    </font>
    <font>
      <u val="single"/>
      <sz val="10"/>
      <color indexed="12"/>
      <name val="Arial"/>
      <family val="0"/>
    </font>
    <font>
      <b/>
      <sz val="14"/>
      <name val="Arial"/>
      <family val="2"/>
    </font>
    <font>
      <b/>
      <sz val="10"/>
      <name val="Arial"/>
      <family val="2"/>
    </font>
    <font>
      <sz val="8"/>
      <name val="Arial"/>
      <family val="2"/>
    </font>
    <font>
      <b/>
      <sz val="8"/>
      <name val="Arial"/>
      <family val="2"/>
    </font>
    <font>
      <u val="single"/>
      <sz val="10"/>
      <color indexed="61"/>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0"/>
    </font>
    <font>
      <b/>
      <sz val="14"/>
      <color indexed="8"/>
      <name val="Calibri"/>
      <family val="0"/>
    </font>
    <font>
      <b/>
      <sz val="24"/>
      <color indexed="8"/>
      <name val="Calibri"/>
      <family val="0"/>
    </font>
    <font>
      <b/>
      <sz val="16"/>
      <color indexed="8"/>
      <name val="Calibri"/>
      <family val="0"/>
    </font>
    <font>
      <b/>
      <sz val="18"/>
      <color indexed="8"/>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dashed"/>
      <top style="medium"/>
      <bottom style="medium"/>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dashed"/>
      <bottom style="dashed"/>
    </border>
    <border>
      <left style="dashed"/>
      <right style="dashed"/>
      <top style="dashed"/>
      <bottom style="dashed"/>
    </border>
    <border>
      <left style="dashed"/>
      <right style="medium"/>
      <top style="dashed"/>
      <bottom style="dashed"/>
    </border>
    <border>
      <left style="dashed"/>
      <right style="thick"/>
      <top style="dashed"/>
      <bottom style="dashed"/>
    </border>
    <border>
      <left style="medium"/>
      <right style="dashed"/>
      <top>
        <color indexed="63"/>
      </top>
      <bottom style="dashed"/>
    </border>
    <border>
      <left style="dashed"/>
      <right style="dashed"/>
      <top>
        <color indexed="63"/>
      </top>
      <bottom style="dashed"/>
    </border>
    <border>
      <left style="dashed"/>
      <right style="medium"/>
      <top>
        <color indexed="63"/>
      </top>
      <bottom style="dashed"/>
    </border>
    <border>
      <left style="medium"/>
      <right style="dashed"/>
      <top>
        <color indexed="63"/>
      </top>
      <bottom>
        <color indexed="63"/>
      </bottom>
    </border>
    <border>
      <left style="dashed"/>
      <right style="dashed"/>
      <top>
        <color indexed="63"/>
      </top>
      <bottom>
        <color indexed="63"/>
      </bottom>
    </border>
    <border>
      <left style="dashed"/>
      <right style="medium"/>
      <top>
        <color indexed="63"/>
      </top>
      <bottom>
        <color indexed="63"/>
      </bottom>
    </border>
    <border>
      <left style="medium"/>
      <right style="dashed"/>
      <top style="dashed"/>
      <bottom>
        <color indexed="63"/>
      </bottom>
    </border>
    <border>
      <left style="dashed"/>
      <right style="dashed"/>
      <top style="dashed"/>
      <bottom>
        <color indexed="63"/>
      </bottom>
    </border>
    <border>
      <left style="dashed"/>
      <right style="medium"/>
      <top style="dashed"/>
      <bottom>
        <color indexed="63"/>
      </bottom>
    </border>
    <border>
      <left style="medium"/>
      <right style="dashed"/>
      <top style="dashed"/>
      <bottom style="medium"/>
    </border>
    <border>
      <left style="dashed"/>
      <right style="dashed"/>
      <top style="dashed"/>
      <bottom style="medium"/>
    </border>
    <border>
      <left style="dashed"/>
      <right style="medium"/>
      <top style="dashed"/>
      <bottom style="medium"/>
    </border>
    <border>
      <left style="dashed"/>
      <right style="dashed"/>
      <top style="medium"/>
      <bottom style="mediu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12" fillId="14" borderId="0" applyNumberFormat="0" applyBorder="0" applyAlignment="0" applyProtection="0"/>
    <xf numFmtId="0" fontId="16" fillId="2" borderId="1" applyNumberFormat="0" applyAlignment="0" applyProtection="0"/>
    <xf numFmtId="0" fontId="1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11"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4" fillId="3" borderId="1" applyNumberFormat="0" applyAlignment="0" applyProtection="0"/>
    <xf numFmtId="0" fontId="17" fillId="0" borderId="6" applyNumberFormat="0" applyFill="0" applyAlignment="0" applyProtection="0"/>
    <xf numFmtId="0" fontId="13" fillId="8" borderId="0" applyNumberFormat="0" applyBorder="0" applyAlignment="0" applyProtection="0"/>
    <xf numFmtId="0" fontId="0" fillId="4" borderId="7" applyNumberFormat="0" applyFont="0" applyAlignment="0" applyProtection="0"/>
    <xf numFmtId="0" fontId="15" fillId="2"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67">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 fillId="0" borderId="14" xfId="0" applyFont="1" applyBorder="1" applyAlignment="1">
      <alignment/>
    </xf>
    <xf numFmtId="0" fontId="3" fillId="0" borderId="15" xfId="0" applyFont="1" applyBorder="1" applyAlignment="1">
      <alignment horizontal="right"/>
    </xf>
    <xf numFmtId="0" fontId="3" fillId="0" borderId="16" xfId="0" applyFont="1" applyBorder="1" applyAlignment="1">
      <alignment horizontal="right"/>
    </xf>
    <xf numFmtId="168" fontId="3" fillId="0" borderId="15" xfId="44" applyNumberFormat="1" applyFont="1" applyBorder="1" applyAlignment="1">
      <alignment/>
    </xf>
    <xf numFmtId="168" fontId="3" fillId="0" borderId="17" xfId="44" applyNumberFormat="1" applyFont="1" applyBorder="1" applyAlignment="1">
      <alignment/>
    </xf>
    <xf numFmtId="168" fontId="0" fillId="0" borderId="15" xfId="44" applyNumberFormat="1" applyBorder="1" applyAlignment="1">
      <alignment/>
    </xf>
    <xf numFmtId="168" fontId="0" fillId="0" borderId="16" xfId="44" applyNumberFormat="1" applyBorder="1" applyAlignment="1">
      <alignment/>
    </xf>
    <xf numFmtId="0" fontId="0" fillId="0" borderId="14" xfId="0" applyFont="1" applyBorder="1" applyAlignment="1">
      <alignment/>
    </xf>
    <xf numFmtId="168" fontId="3" fillId="0" borderId="15" xfId="44" applyNumberFormat="1" applyFont="1" applyBorder="1" applyAlignment="1">
      <alignment horizontal="right"/>
    </xf>
    <xf numFmtId="168" fontId="3" fillId="0" borderId="16" xfId="44" applyNumberFormat="1" applyFont="1" applyBorder="1" applyAlignment="1">
      <alignment horizontal="right"/>
    </xf>
    <xf numFmtId="168" fontId="0" fillId="0" borderId="15" xfId="44" applyNumberFormat="1" applyFont="1" applyBorder="1" applyAlignment="1">
      <alignment horizontal="right" wrapText="1"/>
    </xf>
    <xf numFmtId="168" fontId="0" fillId="0" borderId="16" xfId="44" applyNumberFormat="1" applyFont="1" applyBorder="1" applyAlignment="1">
      <alignment horizontal="right"/>
    </xf>
    <xf numFmtId="168" fontId="0" fillId="0" borderId="16" xfId="44" applyNumberFormat="1" applyFont="1" applyBorder="1" applyAlignment="1">
      <alignment horizontal="right" wrapText="1"/>
    </xf>
    <xf numFmtId="0" fontId="0" fillId="0" borderId="18" xfId="0" applyFont="1" applyBorder="1" applyAlignment="1">
      <alignment/>
    </xf>
    <xf numFmtId="168" fontId="0" fillId="0" borderId="19" xfId="44" applyNumberFormat="1" applyBorder="1" applyAlignment="1">
      <alignment/>
    </xf>
    <xf numFmtId="168" fontId="0" fillId="0" borderId="20" xfId="44" applyNumberFormat="1" applyFont="1" applyBorder="1" applyAlignment="1">
      <alignment horizontal="right"/>
    </xf>
    <xf numFmtId="0" fontId="0" fillId="0" borderId="21" xfId="0" applyFont="1" applyBorder="1" applyAlignment="1">
      <alignment/>
    </xf>
    <xf numFmtId="168" fontId="0" fillId="0" borderId="22" xfId="44" applyNumberFormat="1" applyBorder="1" applyAlignment="1">
      <alignment/>
    </xf>
    <xf numFmtId="168" fontId="0" fillId="0" borderId="23" xfId="44" applyNumberFormat="1" applyFont="1" applyBorder="1" applyAlignment="1">
      <alignment horizontal="right"/>
    </xf>
    <xf numFmtId="0" fontId="0" fillId="0" borderId="24" xfId="0" applyFont="1" applyBorder="1" applyAlignment="1">
      <alignment/>
    </xf>
    <xf numFmtId="168" fontId="0" fillId="0" borderId="25" xfId="44" applyNumberFormat="1" applyBorder="1" applyAlignment="1">
      <alignment/>
    </xf>
    <xf numFmtId="168" fontId="0" fillId="0" borderId="26" xfId="44" applyNumberFormat="1" applyFont="1" applyBorder="1" applyAlignment="1">
      <alignment horizontal="right"/>
    </xf>
    <xf numFmtId="0" fontId="0" fillId="0" borderId="14" xfId="0" applyFont="1" applyFill="1" applyBorder="1" applyAlignment="1">
      <alignment/>
    </xf>
    <xf numFmtId="0" fontId="0" fillId="0" borderId="27" xfId="0" applyFont="1" applyFill="1" applyBorder="1" applyAlignment="1">
      <alignment/>
    </xf>
    <xf numFmtId="168" fontId="0" fillId="0" borderId="28" xfId="44" applyNumberFormat="1" applyBorder="1" applyAlignment="1">
      <alignment/>
    </xf>
    <xf numFmtId="168" fontId="0" fillId="0" borderId="29" xfId="44" applyNumberFormat="1" applyFont="1" applyBorder="1" applyAlignment="1">
      <alignment horizontal="right"/>
    </xf>
    <xf numFmtId="168" fontId="3" fillId="0" borderId="12" xfId="44" applyNumberFormat="1" applyFont="1" applyBorder="1" applyAlignment="1">
      <alignment/>
    </xf>
    <xf numFmtId="168" fontId="3" fillId="0" borderId="13" xfId="44" applyNumberFormat="1" applyFont="1" applyBorder="1" applyAlignment="1">
      <alignment/>
    </xf>
    <xf numFmtId="169" fontId="0" fillId="0" borderId="15" xfId="59" applyNumberFormat="1" applyBorder="1" applyAlignment="1">
      <alignment/>
    </xf>
    <xf numFmtId="169" fontId="0" fillId="0" borderId="16" xfId="59" applyNumberFormat="1" applyBorder="1" applyAlignment="1">
      <alignment/>
    </xf>
    <xf numFmtId="0" fontId="0" fillId="0" borderId="27" xfId="0" applyBorder="1" applyAlignment="1">
      <alignment/>
    </xf>
    <xf numFmtId="168" fontId="0" fillId="0" borderId="29" xfId="44" applyNumberFormat="1" applyBorder="1" applyAlignment="1">
      <alignment/>
    </xf>
    <xf numFmtId="0" fontId="0" fillId="0" borderId="14" xfId="0" applyFill="1" applyBorder="1" applyAlignment="1">
      <alignment/>
    </xf>
    <xf numFmtId="0" fontId="0" fillId="0" borderId="24" xfId="0" applyBorder="1" applyAlignment="1">
      <alignment/>
    </xf>
    <xf numFmtId="168" fontId="0" fillId="0" borderId="26" xfId="44" applyNumberFormat="1" applyBorder="1" applyAlignment="1">
      <alignment/>
    </xf>
    <xf numFmtId="0" fontId="3" fillId="0" borderId="27" xfId="0" applyFont="1" applyBorder="1" applyAlignment="1">
      <alignment/>
    </xf>
    <xf numFmtId="168" fontId="3" fillId="0" borderId="28" xfId="44" applyNumberFormat="1" applyFont="1" applyBorder="1" applyAlignment="1">
      <alignment/>
    </xf>
    <xf numFmtId="168" fontId="3" fillId="0" borderId="29" xfId="44" applyNumberFormat="1" applyFont="1" applyBorder="1" applyAlignment="1">
      <alignment/>
    </xf>
    <xf numFmtId="0" fontId="3" fillId="0" borderId="30" xfId="0" applyFont="1" applyBorder="1" applyAlignment="1">
      <alignment horizontal="center" wrapText="1"/>
    </xf>
    <xf numFmtId="168" fontId="0" fillId="0" borderId="16" xfId="44" applyNumberFormat="1" applyFont="1" applyBorder="1" applyAlignment="1">
      <alignment horizontal="right"/>
    </xf>
    <xf numFmtId="43" fontId="0" fillId="0" borderId="0" xfId="0" applyNumberFormat="1" applyAlignment="1">
      <alignment/>
    </xf>
    <xf numFmtId="0" fontId="3" fillId="0" borderId="24" xfId="0" applyFont="1" applyBorder="1" applyAlignment="1">
      <alignment/>
    </xf>
    <xf numFmtId="169" fontId="0" fillId="0" borderId="0" xfId="59" applyNumberFormat="1" applyFont="1" applyAlignment="1">
      <alignment/>
    </xf>
    <xf numFmtId="168" fontId="0" fillId="0" borderId="15" xfId="44" applyNumberFormat="1" applyFont="1" applyBorder="1" applyAlignment="1">
      <alignment horizontal="right"/>
    </xf>
    <xf numFmtId="168" fontId="0" fillId="0" borderId="0" xfId="0" applyNumberFormat="1" applyAlignment="1">
      <alignment/>
    </xf>
    <xf numFmtId="169" fontId="0" fillId="0" borderId="0" xfId="0" applyNumberFormat="1" applyAlignment="1">
      <alignment/>
    </xf>
    <xf numFmtId="169" fontId="0" fillId="0" borderId="0" xfId="59" applyNumberFormat="1" applyFont="1" applyAlignment="1">
      <alignment/>
    </xf>
    <xf numFmtId="0" fontId="0" fillId="0" borderId="0" xfId="0" applyAlignment="1">
      <alignment horizontal="right"/>
    </xf>
    <xf numFmtId="0" fontId="2" fillId="0" borderId="0" xfId="0" applyFont="1" applyAlignment="1">
      <alignment horizontal="center" wrapText="1"/>
    </xf>
    <xf numFmtId="0" fontId="3" fillId="0" borderId="0" xfId="0" applyFont="1" applyAlignment="1">
      <alignment horizontal="center" wrapText="1"/>
    </xf>
    <xf numFmtId="0" fontId="0" fillId="0" borderId="31" xfId="0" applyNumberFormat="1"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3" fillId="0" borderId="37" xfId="0" applyFont="1" applyBorder="1" applyAlignment="1">
      <alignment/>
    </xf>
    <xf numFmtId="0" fontId="0" fillId="0" borderId="38" xfId="0" applyBorder="1" applyAlignment="1">
      <alignment/>
    </xf>
    <xf numFmtId="0" fontId="0" fillId="0" borderId="39"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Tax Burden By Type of Tax</a:t>
            </a:r>
          </a:p>
        </c:rich>
      </c:tx>
      <c:layout>
        <c:manualLayout>
          <c:xMode val="factor"/>
          <c:yMode val="factor"/>
          <c:x val="0"/>
          <c:y val="-0.0065"/>
        </c:manualLayout>
      </c:layout>
      <c:spPr>
        <a:noFill/>
        <a:ln>
          <a:noFill/>
        </a:ln>
      </c:spPr>
    </c:title>
    <c:plotArea>
      <c:layout>
        <c:manualLayout>
          <c:xMode val="edge"/>
          <c:yMode val="edge"/>
          <c:x val="0.045"/>
          <c:y val="0.19175"/>
          <c:w val="0.7795"/>
          <c:h val="0.77"/>
        </c:manualLayout>
      </c:layout>
      <c:barChart>
        <c:barDir val="col"/>
        <c:grouping val="stacked"/>
        <c:varyColors val="0"/>
        <c:ser>
          <c:idx val="0"/>
          <c:order val="0"/>
          <c:tx>
            <c:strRef>
              <c:f>Data!$A$91</c:f>
              <c:strCache>
                <c:ptCount val="1"/>
                <c:pt idx="0">
                  <c:v>Federal Income Tax</c:v>
                </c:pt>
              </c:strCache>
            </c:strRef>
          </c:tx>
          <c:spPr>
            <a:solidFill>
              <a:srgbClr val="008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Data!$B$80:$C$80</c:f>
              <c:strCache>
                <c:ptCount val="2"/>
                <c:pt idx="0">
                  <c:v>Senior Voters</c:v>
                </c:pt>
                <c:pt idx="1">
                  <c:v>Young Hopefuls</c:v>
                </c:pt>
              </c:strCache>
            </c:strRef>
          </c:cat>
          <c:val>
            <c:numRef>
              <c:f>Data!$B$91:$C$91</c:f>
              <c:numCache>
                <c:ptCount val="2"/>
                <c:pt idx="0">
                  <c:v>0.14915471698113208</c:v>
                </c:pt>
                <c:pt idx="1">
                  <c:v>0.0932375</c:v>
                </c:pt>
              </c:numCache>
            </c:numRef>
          </c:val>
        </c:ser>
        <c:ser>
          <c:idx val="1"/>
          <c:order val="1"/>
          <c:tx>
            <c:strRef>
              <c:f>Data!$A$92</c:f>
              <c:strCache>
                <c:ptCount val="1"/>
                <c:pt idx="0">
                  <c:v>Federal Payroll Tax</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Data!$B$80:$C$80</c:f>
              <c:strCache>
                <c:ptCount val="2"/>
                <c:pt idx="0">
                  <c:v>Senior Voters</c:v>
                </c:pt>
                <c:pt idx="1">
                  <c:v>Young Hopefuls</c:v>
                </c:pt>
              </c:strCache>
            </c:strRef>
          </c:cat>
          <c:val>
            <c:numRef>
              <c:f>Data!$B$92:$C$92</c:f>
              <c:numCache>
                <c:ptCount val="2"/>
                <c:pt idx="0">
                  <c:v>0</c:v>
                </c:pt>
                <c:pt idx="1">
                  <c:v>0.075</c:v>
                </c:pt>
              </c:numCache>
            </c:numRef>
          </c:val>
        </c:ser>
        <c:ser>
          <c:idx val="2"/>
          <c:order val="2"/>
          <c:tx>
            <c:strRef>
              <c:f>Data!$A$93</c:f>
              <c:strCache>
                <c:ptCount val="1"/>
                <c:pt idx="0">
                  <c:v>State Income Tax</c:v>
                </c:pt>
              </c:strCache>
            </c:strRef>
          </c:tx>
          <c:spPr>
            <a:solidFill>
              <a:srgbClr val="0000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Data!$B$80:$C$80</c:f>
              <c:strCache>
                <c:ptCount val="2"/>
                <c:pt idx="0">
                  <c:v>Senior Voters</c:v>
                </c:pt>
                <c:pt idx="1">
                  <c:v>Young Hopefuls</c:v>
                </c:pt>
              </c:strCache>
            </c:strRef>
          </c:cat>
          <c:val>
            <c:numRef>
              <c:f>Data!$B$93:$C$93</c:f>
              <c:numCache>
                <c:ptCount val="2"/>
                <c:pt idx="0">
                  <c:v>0</c:v>
                </c:pt>
                <c:pt idx="1">
                  <c:v>0.042825</c:v>
                </c:pt>
              </c:numCache>
            </c:numRef>
          </c:val>
        </c:ser>
        <c:ser>
          <c:idx val="3"/>
          <c:order val="3"/>
          <c:tx>
            <c:strRef>
              <c:f>Data!$A$94</c:f>
              <c:strCache>
                <c:ptCount val="1"/>
                <c:pt idx="0">
                  <c:v>NYC Income Tax</c:v>
                </c:pt>
              </c:strCache>
            </c:strRef>
          </c:tx>
          <c:spPr>
            <a:solidFill>
              <a:srgbClr val="FF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Data!$B$80:$C$80</c:f>
              <c:strCache>
                <c:ptCount val="2"/>
                <c:pt idx="0">
                  <c:v>Senior Voters</c:v>
                </c:pt>
                <c:pt idx="1">
                  <c:v>Young Hopefuls</c:v>
                </c:pt>
              </c:strCache>
            </c:strRef>
          </c:cat>
          <c:val>
            <c:numRef>
              <c:f>Data!$B$94:$C$94</c:f>
              <c:numCache>
                <c:ptCount val="2"/>
                <c:pt idx="0">
                  <c:v>-0.0009433962264150943</c:v>
                </c:pt>
                <c:pt idx="1">
                  <c:v>0.0264375</c:v>
                </c:pt>
              </c:numCache>
            </c:numRef>
          </c:val>
        </c:ser>
        <c:ser>
          <c:idx val="4"/>
          <c:order val="4"/>
          <c:tx>
            <c:strRef>
              <c:f>Data!$A$95</c:f>
              <c:strCache>
                <c:ptCount val="1"/>
                <c:pt idx="0">
                  <c:v>NYC Property Tax</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Data!$B$80:$C$80</c:f>
              <c:strCache>
                <c:ptCount val="2"/>
                <c:pt idx="0">
                  <c:v>Senior Voters</c:v>
                </c:pt>
                <c:pt idx="1">
                  <c:v>Young Hopefuls</c:v>
                </c:pt>
              </c:strCache>
            </c:strRef>
          </c:cat>
          <c:val>
            <c:numRef>
              <c:f>Data!$B$95:$C$95</c:f>
              <c:numCache>
                <c:ptCount val="2"/>
                <c:pt idx="0">
                  <c:v>0.04086792452830189</c:v>
                </c:pt>
                <c:pt idx="1">
                  <c:v>0.027</c:v>
                </c:pt>
              </c:numCache>
            </c:numRef>
          </c:val>
        </c:ser>
        <c:overlap val="100"/>
        <c:axId val="7080401"/>
        <c:axId val="63723610"/>
      </c:barChart>
      <c:catAx>
        <c:axId val="708040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63723610"/>
        <c:crosses val="autoZero"/>
        <c:auto val="1"/>
        <c:lblOffset val="100"/>
        <c:tickLblSkip val="1"/>
        <c:noMultiLvlLbl val="0"/>
      </c:catAx>
      <c:valAx>
        <c:axId val="63723610"/>
        <c:scaling>
          <c:orientation val="minMax"/>
        </c:scaling>
        <c:axPos val="l"/>
        <c:title>
          <c:tx>
            <c:rich>
              <a:bodyPr vert="horz" rot="-5400000" anchor="ctr"/>
              <a:lstStyle/>
              <a:p>
                <a:pPr algn="ctr">
                  <a:defRPr/>
                </a:pPr>
                <a:r>
                  <a:rPr lang="en-US" cap="none" sz="1400" b="1" i="0" u="none" baseline="0">
                    <a:solidFill>
                      <a:srgbClr val="000000"/>
                    </a:solidFill>
                  </a:rPr>
                  <a:t>Percent of Household Income</a:t>
                </a:r>
              </a:p>
            </c:rich>
          </c:tx>
          <c:layout>
            <c:manualLayout>
              <c:xMode val="factor"/>
              <c:yMode val="factor"/>
              <c:x val="-0.001"/>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080401"/>
        <c:crossesAt val="1"/>
        <c:crossBetween val="between"/>
        <c:dispUnits/>
      </c:valAx>
      <c:spPr>
        <a:solidFill>
          <a:srgbClr val="FFFFFF"/>
        </a:solidFill>
        <a:ln w="12700">
          <a:solidFill>
            <a:srgbClr val="000000"/>
          </a:solidFill>
        </a:ln>
      </c:spPr>
    </c:plotArea>
    <c:legend>
      <c:legendPos val="r"/>
      <c:layout>
        <c:manualLayout>
          <c:xMode val="edge"/>
          <c:yMode val="edge"/>
          <c:x val="0.84625"/>
          <c:y val="0.47775"/>
          <c:w val="0.13925"/>
          <c:h val="0.195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Income and Spending for Two Prototypical Couples</a:t>
            </a:r>
          </a:p>
        </c:rich>
      </c:tx>
      <c:layout>
        <c:manualLayout>
          <c:xMode val="factor"/>
          <c:yMode val="factor"/>
          <c:x val="-0.0015"/>
          <c:y val="-0.0065"/>
        </c:manualLayout>
      </c:layout>
      <c:spPr>
        <a:noFill/>
        <a:ln>
          <a:noFill/>
        </a:ln>
      </c:spPr>
    </c:title>
    <c:plotArea>
      <c:layout>
        <c:manualLayout>
          <c:xMode val="edge"/>
          <c:yMode val="edge"/>
          <c:x val="0.01575"/>
          <c:y val="0.15875"/>
          <c:w val="0.70975"/>
          <c:h val="0.8025"/>
        </c:manualLayout>
      </c:layout>
      <c:barChart>
        <c:barDir val="col"/>
        <c:grouping val="stacked"/>
        <c:varyColors val="0"/>
        <c:ser>
          <c:idx val="0"/>
          <c:order val="0"/>
          <c:tx>
            <c:strRef>
              <c:f>Data!$A$85</c:f>
              <c:strCache>
                <c:ptCount val="1"/>
                <c:pt idx="0">
                  <c:v>Federal, State and Local Taxes</c:v>
                </c:pt>
              </c:strCache>
            </c:strRef>
          </c:tx>
          <c:spPr>
            <a:solidFill>
              <a:srgbClr val="00009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Data!$B$80:$C$80</c:f>
              <c:strCache>
                <c:ptCount val="2"/>
                <c:pt idx="0">
                  <c:v>Senior Voters</c:v>
                </c:pt>
                <c:pt idx="1">
                  <c:v>Young Hopefuls</c:v>
                </c:pt>
              </c:strCache>
            </c:strRef>
          </c:cat>
          <c:val>
            <c:numRef>
              <c:f>Data!$B$85:$C$85</c:f>
              <c:numCache>
                <c:ptCount val="2"/>
                <c:pt idx="0">
                  <c:v>25053</c:v>
                </c:pt>
                <c:pt idx="1">
                  <c:v>21160</c:v>
                </c:pt>
              </c:numCache>
            </c:numRef>
          </c:val>
        </c:ser>
        <c:ser>
          <c:idx val="1"/>
          <c:order val="1"/>
          <c:tx>
            <c:strRef>
              <c:f>Data!$A$86</c:f>
              <c:strCache>
                <c:ptCount val="1"/>
                <c:pt idx="0">
                  <c:v>Additional Housing Costs</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Data!$B$80:$C$80</c:f>
              <c:strCache>
                <c:ptCount val="2"/>
                <c:pt idx="0">
                  <c:v>Senior Voters</c:v>
                </c:pt>
                <c:pt idx="1">
                  <c:v>Young Hopefuls</c:v>
                </c:pt>
              </c:strCache>
            </c:strRef>
          </c:cat>
          <c:val>
            <c:numRef>
              <c:f>Data!$B$86:$C$86</c:f>
              <c:numCache>
                <c:ptCount val="2"/>
                <c:pt idx="0">
                  <c:v>4233</c:v>
                </c:pt>
                <c:pt idx="1">
                  <c:v>25440</c:v>
                </c:pt>
              </c:numCache>
            </c:numRef>
          </c:val>
        </c:ser>
        <c:ser>
          <c:idx val="2"/>
          <c:order val="2"/>
          <c:tx>
            <c:strRef>
              <c:f>Data!$A$87</c:f>
              <c:strCache>
                <c:ptCount val="1"/>
                <c:pt idx="0">
                  <c:v>Child Care and Health Care</c:v>
                </c:pt>
              </c:strCache>
            </c:strRef>
          </c:tx>
          <c:spPr>
            <a:solidFill>
              <a:srgbClr val="FF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Data!$B$80:$C$80</c:f>
              <c:strCache>
                <c:ptCount val="2"/>
                <c:pt idx="0">
                  <c:v>Senior Voters</c:v>
                </c:pt>
                <c:pt idx="1">
                  <c:v>Young Hopefuls</c:v>
                </c:pt>
              </c:strCache>
            </c:strRef>
          </c:cat>
          <c:val>
            <c:numRef>
              <c:f>Data!$B$87:$C$87</c:f>
              <c:numCache>
                <c:ptCount val="2"/>
                <c:pt idx="0">
                  <c:v>0</c:v>
                </c:pt>
                <c:pt idx="1">
                  <c:v>5692.68</c:v>
                </c:pt>
              </c:numCache>
            </c:numRef>
          </c:val>
        </c:ser>
        <c:ser>
          <c:idx val="3"/>
          <c:order val="3"/>
          <c:tx>
            <c:strRef>
              <c:f>Data!$A$88</c:f>
              <c:strCache>
                <c:ptCount val="1"/>
                <c:pt idx="0">
                  <c:v>Money Available for Everything Else</c:v>
                </c:pt>
              </c:strCache>
            </c:strRef>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Data!$B$80:$C$80</c:f>
              <c:strCache>
                <c:ptCount val="2"/>
                <c:pt idx="0">
                  <c:v>Senior Voters</c:v>
                </c:pt>
                <c:pt idx="1">
                  <c:v>Young Hopefuls</c:v>
                </c:pt>
              </c:strCache>
            </c:strRef>
          </c:cat>
          <c:val>
            <c:numRef>
              <c:f>Data!$B$88:$C$88</c:f>
              <c:numCache>
                <c:ptCount val="2"/>
                <c:pt idx="0">
                  <c:v>103214</c:v>
                </c:pt>
                <c:pt idx="1">
                  <c:v>27707.32</c:v>
                </c:pt>
              </c:numCache>
            </c:numRef>
          </c:val>
        </c:ser>
        <c:overlap val="100"/>
        <c:axId val="36641579"/>
        <c:axId val="61338756"/>
      </c:barChart>
      <c:catAx>
        <c:axId val="3664157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61338756"/>
        <c:crosses val="autoZero"/>
        <c:auto val="1"/>
        <c:lblOffset val="100"/>
        <c:tickLblSkip val="1"/>
        <c:noMultiLvlLbl val="0"/>
      </c:catAx>
      <c:valAx>
        <c:axId val="613387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41579"/>
        <c:crossesAt val="1"/>
        <c:crossBetween val="between"/>
        <c:dispUnits/>
      </c:valAx>
      <c:spPr>
        <a:solidFill>
          <a:srgbClr val="FFFFFF"/>
        </a:solidFill>
        <a:ln w="25400">
          <a:solidFill>
            <a:srgbClr val="000000"/>
          </a:solidFill>
        </a:ln>
      </c:spPr>
    </c:plotArea>
    <c:legend>
      <c:legendPos val="r"/>
      <c:layout>
        <c:manualLayout>
          <c:xMode val="edge"/>
          <c:yMode val="edge"/>
          <c:x val="0.7465"/>
          <c:y val="0.4835"/>
          <c:w val="0.23925"/>
          <c:h val="0.154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9"/>
  <sheetViews>
    <sheetView tabSelected="1" zoomScalePageLayoutView="0" workbookViewId="0" topLeftCell="A1">
      <selection activeCell="C5" sqref="C5"/>
    </sheetView>
  </sheetViews>
  <sheetFormatPr defaultColWidth="8.8515625" defaultRowHeight="12.75"/>
  <cols>
    <col min="1" max="1" width="38.8515625" style="0" customWidth="1"/>
    <col min="2" max="2" width="36.7109375" style="0" customWidth="1"/>
    <col min="3" max="3" width="32.28125" style="0" customWidth="1"/>
  </cols>
  <sheetData>
    <row r="1" spans="1:3" ht="16.5">
      <c r="A1" s="56" t="s">
        <v>50</v>
      </c>
      <c r="B1" s="56"/>
      <c r="C1" s="56"/>
    </row>
    <row r="2" spans="1:3" ht="12">
      <c r="A2" s="57" t="s">
        <v>76</v>
      </c>
      <c r="B2" s="57"/>
      <c r="C2" s="57"/>
    </row>
    <row r="3" ht="12.75" thickBot="1"/>
    <row r="4" spans="1:3" ht="24.75" thickBot="1">
      <c r="A4" s="1" t="s">
        <v>51</v>
      </c>
      <c r="B4" s="46" t="s">
        <v>74</v>
      </c>
      <c r="C4" s="46" t="s">
        <v>17</v>
      </c>
    </row>
    <row r="5" spans="1:3" ht="12">
      <c r="A5" s="2" t="s">
        <v>58</v>
      </c>
      <c r="B5" s="3"/>
      <c r="C5" s="4"/>
    </row>
    <row r="6" spans="1:3" ht="12">
      <c r="A6" s="5"/>
      <c r="B6" s="6"/>
      <c r="C6" s="7"/>
    </row>
    <row r="7" spans="1:3" ht="12">
      <c r="A7" s="8" t="s">
        <v>28</v>
      </c>
      <c r="B7" s="9" t="s">
        <v>4</v>
      </c>
      <c r="C7" s="10" t="s">
        <v>77</v>
      </c>
    </row>
    <row r="8" spans="1:3" ht="12">
      <c r="A8" s="5"/>
      <c r="B8" s="6"/>
      <c r="C8" s="7"/>
    </row>
    <row r="9" spans="1:5" ht="12">
      <c r="A9" s="8" t="s">
        <v>56</v>
      </c>
      <c r="B9" s="11">
        <f>+B10+B11</f>
        <v>132500</v>
      </c>
      <c r="C9" s="12">
        <v>80000</v>
      </c>
      <c r="E9">
        <f>110000*25</f>
        <v>2750000</v>
      </c>
    </row>
    <row r="10" spans="1:3" ht="12">
      <c r="A10" s="5" t="s">
        <v>52</v>
      </c>
      <c r="B10" s="13">
        <v>110000</v>
      </c>
      <c r="C10" s="14">
        <v>0</v>
      </c>
    </row>
    <row r="11" spans="1:3" ht="12">
      <c r="A11" s="15" t="s">
        <v>49</v>
      </c>
      <c r="B11" s="13">
        <f>+B22*0.03</f>
        <v>22500</v>
      </c>
      <c r="C11" s="14">
        <v>0</v>
      </c>
    </row>
    <row r="12" spans="1:3" ht="12">
      <c r="A12" s="15" t="s">
        <v>53</v>
      </c>
      <c r="B12" s="51" t="s">
        <v>13</v>
      </c>
      <c r="C12" s="19" t="s">
        <v>32</v>
      </c>
    </row>
    <row r="13" spans="1:3" ht="12">
      <c r="A13" s="5" t="s">
        <v>54</v>
      </c>
      <c r="B13" s="13">
        <v>0</v>
      </c>
      <c r="C13" s="14"/>
    </row>
    <row r="14" spans="1:3" ht="12">
      <c r="A14" s="5" t="s">
        <v>48</v>
      </c>
      <c r="B14" s="13">
        <v>0</v>
      </c>
      <c r="C14" s="14"/>
    </row>
    <row r="15" spans="1:3" ht="12">
      <c r="A15" s="5" t="s">
        <v>55</v>
      </c>
      <c r="B15" s="13">
        <v>0</v>
      </c>
      <c r="C15" s="14">
        <v>80000</v>
      </c>
    </row>
    <row r="16" spans="1:3" ht="12">
      <c r="A16" s="5"/>
      <c r="B16" s="13"/>
      <c r="C16" s="14"/>
    </row>
    <row r="17" spans="1:3" ht="12">
      <c r="A17" s="8" t="s">
        <v>71</v>
      </c>
      <c r="B17" s="11"/>
      <c r="C17" s="47">
        <v>6000</v>
      </c>
    </row>
    <row r="18" spans="1:3" ht="12">
      <c r="A18" s="8" t="s">
        <v>23</v>
      </c>
      <c r="B18" s="16" t="s">
        <v>70</v>
      </c>
      <c r="C18" s="17" t="s">
        <v>20</v>
      </c>
    </row>
    <row r="19" spans="1:4" ht="12">
      <c r="A19" s="15" t="s">
        <v>3</v>
      </c>
      <c r="B19" s="18" t="s">
        <v>10</v>
      </c>
      <c r="C19" s="19">
        <v>2692.68</v>
      </c>
      <c r="D19" t="s">
        <v>11</v>
      </c>
    </row>
    <row r="20" spans="1:3" ht="12">
      <c r="A20" s="15" t="s">
        <v>12</v>
      </c>
      <c r="B20" s="18"/>
      <c r="C20" s="19">
        <v>3000</v>
      </c>
    </row>
    <row r="21" spans="1:3" ht="12">
      <c r="A21" s="15" t="s">
        <v>60</v>
      </c>
      <c r="B21" s="18" t="s">
        <v>57</v>
      </c>
      <c r="C21" s="20" t="s">
        <v>8</v>
      </c>
    </row>
    <row r="22" spans="1:3" ht="12">
      <c r="A22" s="15" t="s">
        <v>61</v>
      </c>
      <c r="B22" s="13">
        <v>750000</v>
      </c>
      <c r="C22" s="14">
        <v>0</v>
      </c>
    </row>
    <row r="23" spans="1:3" ht="12">
      <c r="A23" s="21" t="s">
        <v>38</v>
      </c>
      <c r="B23" s="22">
        <v>1300000</v>
      </c>
      <c r="C23" s="23" t="s">
        <v>31</v>
      </c>
    </row>
    <row r="24" spans="1:3" ht="12">
      <c r="A24" s="24"/>
      <c r="B24" s="25"/>
      <c r="C24" s="26"/>
    </row>
    <row r="25" spans="1:4" ht="12">
      <c r="A25" s="27" t="s">
        <v>39</v>
      </c>
      <c r="B25" s="28">
        <v>0</v>
      </c>
      <c r="C25" s="29">
        <f>2300*12</f>
        <v>27600</v>
      </c>
      <c r="D25" s="48"/>
    </row>
    <row r="26" spans="1:3" ht="12">
      <c r="A26" s="15" t="s">
        <v>40</v>
      </c>
      <c r="B26" s="13">
        <f>+B27+B28+B29</f>
        <v>4233</v>
      </c>
      <c r="C26" s="19">
        <v>0</v>
      </c>
    </row>
    <row r="27" spans="1:3" ht="12">
      <c r="A27" s="30" t="s">
        <v>24</v>
      </c>
      <c r="B27" s="13">
        <v>1800</v>
      </c>
      <c r="C27" s="19" t="s">
        <v>26</v>
      </c>
    </row>
    <row r="28" spans="1:3" ht="12">
      <c r="A28" s="30" t="s">
        <v>27</v>
      </c>
      <c r="B28" s="13">
        <f>113+121+113+121</f>
        <v>468</v>
      </c>
      <c r="C28" s="19" t="s">
        <v>26</v>
      </c>
    </row>
    <row r="29" spans="1:3" ht="12.75" thickBot="1">
      <c r="A29" s="31" t="s">
        <v>25</v>
      </c>
      <c r="B29" s="32">
        <v>1965</v>
      </c>
      <c r="C29" s="33" t="s">
        <v>26</v>
      </c>
    </row>
    <row r="30" spans="1:3" ht="12">
      <c r="A30" s="2" t="s">
        <v>59</v>
      </c>
      <c r="B30" s="34">
        <f>+B35+B36</f>
        <v>19763</v>
      </c>
      <c r="C30" s="35">
        <f>+C35+C37</f>
        <v>13459</v>
      </c>
    </row>
    <row r="31" spans="1:3" ht="12">
      <c r="A31" s="15" t="s">
        <v>63</v>
      </c>
      <c r="B31" s="36">
        <f>+B30/B9</f>
        <v>0.14915471698113208</v>
      </c>
      <c r="C31" s="37">
        <f>+C30/C9</f>
        <v>0.1682375</v>
      </c>
    </row>
    <row r="32" spans="1:3" ht="12">
      <c r="A32" s="5"/>
      <c r="B32" s="13"/>
      <c r="C32" s="14"/>
    </row>
    <row r="33" spans="1:3" ht="12">
      <c r="A33" s="15" t="s">
        <v>41</v>
      </c>
      <c r="B33" s="13">
        <v>112200</v>
      </c>
      <c r="C33" s="14">
        <v>55750</v>
      </c>
    </row>
    <row r="34" spans="1:3" ht="12">
      <c r="A34" s="5"/>
      <c r="B34" s="13"/>
      <c r="C34" s="14"/>
    </row>
    <row r="35" spans="1:3" ht="12">
      <c r="A35" s="5" t="s">
        <v>64</v>
      </c>
      <c r="B35" s="13">
        <v>19763</v>
      </c>
      <c r="C35" s="14">
        <v>7459</v>
      </c>
    </row>
    <row r="36" spans="1:3" ht="12">
      <c r="A36" s="5" t="s">
        <v>46</v>
      </c>
      <c r="B36" s="13">
        <v>0</v>
      </c>
      <c r="C36" s="14">
        <v>0</v>
      </c>
    </row>
    <row r="37" spans="1:3" ht="12">
      <c r="A37" s="5" t="s">
        <v>65</v>
      </c>
      <c r="B37" s="13">
        <v>0</v>
      </c>
      <c r="C37" s="14">
        <f>+C40</f>
        <v>6000</v>
      </c>
    </row>
    <row r="38" spans="1:3" ht="12">
      <c r="A38" s="5"/>
      <c r="B38" s="13"/>
      <c r="C38" s="14"/>
    </row>
    <row r="39" spans="1:3" ht="12">
      <c r="A39" s="5" t="s">
        <v>66</v>
      </c>
      <c r="B39" s="13">
        <v>0</v>
      </c>
      <c r="C39" s="14">
        <v>0</v>
      </c>
    </row>
    <row r="40" spans="1:3" ht="12">
      <c r="A40" s="5" t="s">
        <v>67</v>
      </c>
      <c r="B40" s="13">
        <v>0</v>
      </c>
      <c r="C40" s="14">
        <f>+C41+C42</f>
        <v>6000</v>
      </c>
    </row>
    <row r="41" spans="1:3" ht="12">
      <c r="A41" s="5" t="s">
        <v>68</v>
      </c>
      <c r="B41" s="13">
        <v>0</v>
      </c>
      <c r="C41" s="14">
        <f>80000*0.062</f>
        <v>4960</v>
      </c>
    </row>
    <row r="42" spans="1:3" ht="12.75" thickBot="1">
      <c r="A42" s="38" t="s">
        <v>69</v>
      </c>
      <c r="B42" s="32">
        <v>0</v>
      </c>
      <c r="C42" s="39">
        <f>80000*0.013</f>
        <v>1040</v>
      </c>
    </row>
    <row r="43" spans="1:3" ht="12">
      <c r="A43" s="2" t="s">
        <v>42</v>
      </c>
      <c r="B43" s="35">
        <f>+B48+B49+B57+B53</f>
        <v>5290</v>
      </c>
      <c r="C43" s="35">
        <f>+C48+C49+C57</f>
        <v>7701</v>
      </c>
    </row>
    <row r="44" spans="1:3" ht="12">
      <c r="A44" s="40" t="s">
        <v>21</v>
      </c>
      <c r="B44" s="36">
        <f>+B43/B9</f>
        <v>0.039924528301886794</v>
      </c>
      <c r="C44" s="37">
        <f>+C43/C9</f>
        <v>0.0962625</v>
      </c>
    </row>
    <row r="45" spans="1:3" ht="12">
      <c r="A45" s="5"/>
      <c r="B45" s="13"/>
      <c r="C45" s="14"/>
    </row>
    <row r="46" spans="1:3" ht="12">
      <c r="A46" s="5" t="s">
        <v>43</v>
      </c>
      <c r="B46" s="13">
        <v>0</v>
      </c>
      <c r="C46" s="14">
        <v>63350</v>
      </c>
    </row>
    <row r="47" spans="1:3" ht="12">
      <c r="A47" s="5"/>
      <c r="B47" s="13"/>
      <c r="C47" s="14"/>
    </row>
    <row r="48" spans="1:3" ht="12">
      <c r="A48" s="5" t="s">
        <v>22</v>
      </c>
      <c r="B48" s="13">
        <v>0</v>
      </c>
      <c r="C48" s="14">
        <v>3426</v>
      </c>
    </row>
    <row r="49" spans="1:3" ht="12">
      <c r="A49" s="5" t="s">
        <v>44</v>
      </c>
      <c r="B49" s="13">
        <v>-125</v>
      </c>
      <c r="C49" s="14">
        <v>2115</v>
      </c>
    </row>
    <row r="50" spans="1:3" ht="12">
      <c r="A50" s="5" t="s">
        <v>5</v>
      </c>
      <c r="B50" s="13">
        <v>0</v>
      </c>
      <c r="C50" s="14">
        <v>0</v>
      </c>
    </row>
    <row r="51" spans="1:3" ht="12">
      <c r="A51" s="5"/>
      <c r="B51" s="13"/>
      <c r="C51" s="14"/>
    </row>
    <row r="52" spans="1:3" ht="12">
      <c r="A52" s="5" t="s">
        <v>9</v>
      </c>
      <c r="B52" s="13">
        <v>1300000</v>
      </c>
      <c r="C52" s="14">
        <f>1188000/6</f>
        <v>198000</v>
      </c>
    </row>
    <row r="53" spans="1:5" ht="12">
      <c r="A53" s="5" t="s">
        <v>6</v>
      </c>
      <c r="B53" s="13">
        <f>+B54+B55+B56</f>
        <v>5415</v>
      </c>
      <c r="C53" s="14">
        <f>+C57</f>
        <v>2160</v>
      </c>
      <c r="D53" s="50">
        <f>+C53/C52</f>
        <v>0.01090909090909091</v>
      </c>
      <c r="E53" s="50">
        <f>+B53/B52</f>
        <v>0.004165384615384615</v>
      </c>
    </row>
    <row r="54" spans="1:3" ht="12">
      <c r="A54" s="41" t="s">
        <v>73</v>
      </c>
      <c r="B54" s="28">
        <v>5415</v>
      </c>
      <c r="C54" s="42"/>
    </row>
    <row r="55" spans="1:3" ht="12">
      <c r="A55" s="41" t="s">
        <v>72</v>
      </c>
      <c r="B55" s="28">
        <v>0</v>
      </c>
      <c r="C55" s="42"/>
    </row>
    <row r="56" spans="1:3" ht="12">
      <c r="A56" s="41" t="s">
        <v>2</v>
      </c>
      <c r="B56" s="28">
        <v>0</v>
      </c>
      <c r="C56" s="42"/>
    </row>
    <row r="57" spans="1:3" ht="12.75" thickBot="1">
      <c r="A57" s="38" t="s">
        <v>7</v>
      </c>
      <c r="B57" s="32">
        <v>0</v>
      </c>
      <c r="C57" s="39">
        <v>2160</v>
      </c>
    </row>
    <row r="58" spans="1:3" ht="12">
      <c r="A58" s="2" t="s">
        <v>45</v>
      </c>
      <c r="B58" s="34">
        <f>+B43+B30</f>
        <v>25053</v>
      </c>
      <c r="C58" s="35">
        <f>+C43+C30</f>
        <v>21160</v>
      </c>
    </row>
    <row r="59" spans="1:3" ht="12">
      <c r="A59" s="40" t="s">
        <v>21</v>
      </c>
      <c r="B59" s="36">
        <f>+B58/B9</f>
        <v>0.18907924528301887</v>
      </c>
      <c r="C59" s="37">
        <f>+C58/C9</f>
        <v>0.2645</v>
      </c>
    </row>
    <row r="60" spans="1:3" ht="12">
      <c r="A60" s="40"/>
      <c r="B60" s="36"/>
      <c r="C60" s="37"/>
    </row>
    <row r="61" spans="1:3" ht="12">
      <c r="A61" s="8" t="s">
        <v>29</v>
      </c>
      <c r="B61" s="13">
        <f>+B26</f>
        <v>4233</v>
      </c>
      <c r="C61" s="14">
        <f>+C25-C57</f>
        <v>25440</v>
      </c>
    </row>
    <row r="62" spans="1:3" ht="12">
      <c r="A62" s="49" t="s">
        <v>75</v>
      </c>
      <c r="B62" s="28">
        <v>0</v>
      </c>
      <c r="C62" s="42">
        <f>+C19+C20</f>
        <v>5692.68</v>
      </c>
    </row>
    <row r="63" spans="1:3" ht="12.75" thickBot="1">
      <c r="A63" s="43" t="s">
        <v>30</v>
      </c>
      <c r="B63" s="44">
        <f>+B9-B58-B61</f>
        <v>103214</v>
      </c>
      <c r="C63" s="45">
        <f>+C9-C58-C61-C62</f>
        <v>27707.32</v>
      </c>
    </row>
    <row r="64" spans="1:3" ht="12">
      <c r="A64" s="64" t="s">
        <v>62</v>
      </c>
      <c r="B64" s="65"/>
      <c r="C64" s="66"/>
    </row>
    <row r="65" spans="1:3" ht="76.5" customHeight="1">
      <c r="A65" s="58" t="s">
        <v>1</v>
      </c>
      <c r="B65" s="59"/>
      <c r="C65" s="60"/>
    </row>
    <row r="66" spans="1:3" ht="57" customHeight="1">
      <c r="A66" s="58" t="s">
        <v>19</v>
      </c>
      <c r="B66" s="59"/>
      <c r="C66" s="60"/>
    </row>
    <row r="67" spans="1:3" ht="31.5" customHeight="1">
      <c r="A67" s="58" t="s">
        <v>47</v>
      </c>
      <c r="B67" s="59"/>
      <c r="C67" s="60"/>
    </row>
    <row r="68" spans="1:3" ht="55.5" customHeight="1">
      <c r="A68" s="58" t="s">
        <v>37</v>
      </c>
      <c r="B68" s="59"/>
      <c r="C68" s="60"/>
    </row>
    <row r="69" spans="1:3" ht="63" customHeight="1">
      <c r="A69" s="58" t="s">
        <v>18</v>
      </c>
      <c r="B69" s="59"/>
      <c r="C69" s="60"/>
    </row>
    <row r="70" spans="1:3" ht="54" customHeight="1">
      <c r="A70" s="58" t="s">
        <v>0</v>
      </c>
      <c r="B70" s="59"/>
      <c r="C70" s="60"/>
    </row>
    <row r="71" spans="1:3" ht="36" customHeight="1">
      <c r="A71" s="58"/>
      <c r="B71" s="59"/>
      <c r="C71" s="60"/>
    </row>
    <row r="72" spans="1:3" ht="37.5" customHeight="1" thickBot="1">
      <c r="A72" s="61"/>
      <c r="B72" s="62"/>
      <c r="C72" s="63"/>
    </row>
    <row r="80" spans="2:3" ht="12">
      <c r="B80" s="55" t="s">
        <v>78</v>
      </c>
      <c r="C80" s="55" t="s">
        <v>79</v>
      </c>
    </row>
    <row r="82" spans="1:3" ht="12">
      <c r="A82" t="s">
        <v>56</v>
      </c>
      <c r="B82" s="52">
        <v>132500</v>
      </c>
      <c r="C82" s="52">
        <v>80000</v>
      </c>
    </row>
    <row r="85" spans="1:3" ht="12">
      <c r="A85" t="s">
        <v>15</v>
      </c>
      <c r="B85" s="52">
        <v>25053</v>
      </c>
      <c r="C85" s="52">
        <v>21160</v>
      </c>
    </row>
    <row r="86" spans="1:3" ht="12">
      <c r="A86" t="s">
        <v>29</v>
      </c>
      <c r="B86" s="52">
        <v>4233</v>
      </c>
      <c r="C86" s="52">
        <v>25440</v>
      </c>
    </row>
    <row r="87" spans="1:3" ht="12">
      <c r="A87" t="s">
        <v>14</v>
      </c>
      <c r="B87" s="52">
        <v>0</v>
      </c>
      <c r="C87" s="52">
        <v>5692.68</v>
      </c>
    </row>
    <row r="88" spans="1:3" ht="12">
      <c r="A88" t="s">
        <v>30</v>
      </c>
      <c r="B88" s="52">
        <v>103214</v>
      </c>
      <c r="C88" s="52">
        <v>27707.32</v>
      </c>
    </row>
    <row r="91" spans="1:3" ht="12">
      <c r="A91" t="s">
        <v>16</v>
      </c>
      <c r="B91" s="54">
        <f>+B35/B9</f>
        <v>0.14915471698113208</v>
      </c>
      <c r="C91" s="54">
        <f>+C35/C9</f>
        <v>0.0932375</v>
      </c>
    </row>
    <row r="92" spans="1:3" ht="12">
      <c r="A92" t="s">
        <v>33</v>
      </c>
      <c r="B92" s="54">
        <f>+B37/B82</f>
        <v>0</v>
      </c>
      <c r="C92" s="54">
        <f>+C37/C82</f>
        <v>0.075</v>
      </c>
    </row>
    <row r="93" spans="1:3" ht="12">
      <c r="A93" t="s">
        <v>34</v>
      </c>
      <c r="B93" s="54">
        <f>+B48/B82</f>
        <v>0</v>
      </c>
      <c r="C93" s="54">
        <f>+C48/C82</f>
        <v>0.042825</v>
      </c>
    </row>
    <row r="94" spans="1:3" ht="12">
      <c r="A94" t="s">
        <v>35</v>
      </c>
      <c r="B94" s="54">
        <f>+B49/B82</f>
        <v>-0.0009433962264150943</v>
      </c>
      <c r="C94" s="54">
        <f>+C49/C82</f>
        <v>0.0264375</v>
      </c>
    </row>
    <row r="95" spans="1:3" ht="12">
      <c r="A95" t="s">
        <v>36</v>
      </c>
      <c r="B95" s="54">
        <f>+B54/B9</f>
        <v>0.04086792452830189</v>
      </c>
      <c r="C95" s="54">
        <f>+C57/C9</f>
        <v>0.027</v>
      </c>
    </row>
    <row r="96" ht="12">
      <c r="A96" s="53"/>
    </row>
    <row r="97" ht="12">
      <c r="A97" s="53"/>
    </row>
    <row r="98" ht="12">
      <c r="A98" s="53"/>
    </row>
    <row r="99" ht="12">
      <c r="A99" s="53"/>
    </row>
  </sheetData>
  <sheetProtection/>
  <mergeCells count="11">
    <mergeCell ref="A70:C70"/>
    <mergeCell ref="A1:C1"/>
    <mergeCell ref="A2:C2"/>
    <mergeCell ref="A66:C66"/>
    <mergeCell ref="A67:C67"/>
    <mergeCell ref="A65:C65"/>
    <mergeCell ref="A72:C72"/>
    <mergeCell ref="A64:C64"/>
    <mergeCell ref="A68:C68"/>
    <mergeCell ref="A71:C71"/>
    <mergeCell ref="A69:C69"/>
  </mergeCells>
  <printOptions/>
  <pageMargins left="0.75" right="0.75" top="1" bottom="1" header="0.5" footer="0.5"/>
  <pageSetup fitToHeight="1" fitToWidth="1" horizontalDpi="600" verticalDpi="600" orientation="portrait" scale="78"/>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Lawrence Littlefield</cp:lastModifiedBy>
  <cp:lastPrinted>2015-02-25T19:48:57Z</cp:lastPrinted>
  <dcterms:created xsi:type="dcterms:W3CDTF">2008-02-18T22:54:25Z</dcterms:created>
  <dcterms:modified xsi:type="dcterms:W3CDTF">2015-03-01T16:16:20Z</dcterms:modified>
  <cp:category/>
  <cp:version/>
  <cp:contentType/>
  <cp:contentStatus/>
</cp:coreProperties>
</file>