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2.xml" ContentType="application/vnd.openxmlformats-officedocument.drawing+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5.xml" ContentType="application/vnd.openxmlformats-officedocument.drawing+xml"/>
  <Override PartName="/xl/chartsheets/sheet10.xml" ContentType="application/vnd.openxmlformats-officedocument.spreadsheetml.chartsheet+xml"/>
  <Override PartName="/xl/drawings/drawing16.xml" ContentType="application/vnd.openxmlformats-officedocument.drawing+xml"/>
  <Override PartName="/xl/chartsheets/sheet11.xml" ContentType="application/vnd.openxmlformats-officedocument.spreadsheetml.chartsheet+xml"/>
  <Override PartName="/xl/drawings/drawing17.xml" ContentType="application/vnd.openxmlformats-officedocument.drawing+xml"/>
  <Override PartName="/xl/chartsheets/sheet12.xml" ContentType="application/vnd.openxmlformats-officedocument.spreadsheetml.chartsheet+xml"/>
  <Override PartName="/xl/drawings/drawing18.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8040" windowHeight="17260" firstSheet="3" activeTab="4"/>
  </bookViews>
  <sheets>
    <sheet name="Education All State" sheetId="1" r:id="rId1"/>
    <sheet name="Chart1d" sheetId="2" r:id="rId2"/>
    <sheet name="Chart1e" sheetId="3" r:id="rId3"/>
    <sheet name="Chart1f" sheetId="4" r:id="rId4"/>
    <sheet name="Education All County" sheetId="5" r:id="rId5"/>
    <sheet name="Chart1a" sheetId="6" r:id="rId6"/>
    <sheet name="Chart1b" sheetId="7" r:id="rId7"/>
    <sheet name="Chart1c" sheetId="8" r:id="rId8"/>
    <sheet name="Chart2a" sheetId="9" r:id="rId9"/>
    <sheet name="Chart2b" sheetId="10" r:id="rId10"/>
    <sheet name="Chart3a" sheetId="11" r:id="rId11"/>
    <sheet name="Chart3b" sheetId="12" r:id="rId12"/>
    <sheet name="Chart3c" sheetId="13" r:id="rId13"/>
    <sheet name="Chart1c-2" sheetId="14" r:id="rId14"/>
    <sheet name="TRANSFER" sheetId="15" r:id="rId15"/>
  </sheets>
  <definedNames>
    <definedName name="_xlnm.Print_Area" localSheetId="4">'Education All County'!$A$1:$I$144</definedName>
    <definedName name="_xlnm.Print_Area" localSheetId="0">'Education All State'!$A$1:$J$61</definedName>
  </definedNames>
  <calcPr fullCalcOnLoad="1"/>
</workbook>
</file>

<file path=xl/sharedStrings.xml><?xml version="1.0" encoding="utf-8"?>
<sst xmlns="http://schemas.openxmlformats.org/spreadsheetml/2006/main" count="716" uniqueCount="293">
  <si>
    <t>BURLINGTON</t>
  </si>
  <si>
    <t>CAMDEN</t>
  </si>
  <si>
    <t>CAPE MAY</t>
  </si>
  <si>
    <t>CUMBERLAND</t>
  </si>
  <si>
    <t>GLOUCESTER</t>
  </si>
  <si>
    <t>HUDSON</t>
  </si>
  <si>
    <t>HUNTERDON</t>
  </si>
  <si>
    <t>STATE AID</t>
  </si>
  <si>
    <t>DIRECT FEDERAL AID</t>
  </si>
  <si>
    <t>LOCAL SOURCES</t>
  </si>
  <si>
    <t>U.S. Local  Government Total</t>
  </si>
  <si>
    <t>New Jersey Local Government Total</t>
  </si>
  <si>
    <t>Fairfield County Local Government Total</t>
  </si>
  <si>
    <t>NY STATE LOCAL TOTAL</t>
  </si>
  <si>
    <t>NJ LOCAL TOTAL</t>
  </si>
  <si>
    <t>Broward</t>
  </si>
  <si>
    <t>Palm Beach</t>
  </si>
  <si>
    <t>Middlesex</t>
  </si>
  <si>
    <t>Hennipin (Minneapolis)</t>
  </si>
  <si>
    <t>Mecklenburg (Charlotte)</t>
  </si>
  <si>
    <t>Wake (Raleigh)</t>
  </si>
  <si>
    <t>Oklahoma County (OKC)</t>
  </si>
  <si>
    <t>Tulsa County (Tulsa)</t>
  </si>
  <si>
    <t>Alleghany</t>
  </si>
  <si>
    <t>Montgomery</t>
  </si>
  <si>
    <t>Bexar County (San Antonio)</t>
  </si>
  <si>
    <t>Tarrant (Fort Worth)</t>
  </si>
  <si>
    <t>Travis (Austin)</t>
  </si>
  <si>
    <t>Florida</t>
  </si>
  <si>
    <t>Georgia</t>
  </si>
  <si>
    <t>Hawaii</t>
  </si>
  <si>
    <t>Idaho</t>
  </si>
  <si>
    <t>Illinois</t>
  </si>
  <si>
    <t>Indiana</t>
  </si>
  <si>
    <t>Iowa</t>
  </si>
  <si>
    <t>Kansas</t>
  </si>
  <si>
    <t>Kentucky</t>
  </si>
  <si>
    <t>Louisiana</t>
  </si>
  <si>
    <t>Maine</t>
  </si>
  <si>
    <t>Maryland</t>
  </si>
  <si>
    <t>Massachusetts</t>
  </si>
  <si>
    <t>Michigan</t>
  </si>
  <si>
    <t>Direct Expenditures Elementary and Secondary Schools</t>
  </si>
  <si>
    <t>Direct Expenditures Community Colleges</t>
  </si>
  <si>
    <t>Local Resources Percent of Total</t>
  </si>
  <si>
    <t>Downstate Suburbs</t>
  </si>
  <si>
    <t>Upstate Urban</t>
  </si>
  <si>
    <t>Upstate Rural</t>
  </si>
  <si>
    <t>ARIZONA ADJUSTED TOTAL</t>
  </si>
  <si>
    <t>MARIACOPA (PHOENIX)</t>
  </si>
  <si>
    <t>CALIFORNIA ADJUSTED TOTAL</t>
  </si>
  <si>
    <t>Per $1,000 of Area Residents' Personal Income in 2012</t>
  </si>
  <si>
    <t xml:space="preserve">LOCAL GOVERNMENT EDUCATION REVENUE AND EXPENDITURES FY 2012 </t>
  </si>
  <si>
    <t>State(&amp; Federal Via State) Aid</t>
  </si>
  <si>
    <t>NYC</t>
  </si>
  <si>
    <t>NEW YORK CITY*</t>
  </si>
  <si>
    <t>Source:  U.S. Census Bureau, Census of Governments, and Bureau of Economic Analysis, Local Area Personal Income.  Tabulation by L. Littlefield.  To ensure comparability, state elementary and secondary school expenditures merged into local.  Note:  data for NYC does not include pension expenditures, which the Census Bureau considers an internal transfer within New York City.</t>
  </si>
  <si>
    <t>NY STATE TOTAL</t>
  </si>
  <si>
    <t>RURAL NY COUNTIES</t>
  </si>
  <si>
    <t>Source:  U.S. Census Bureau, Census of Governments, and Bureau of Economic Analysis, Local Area Personal Income.  Tabulation by L. Littlefield</t>
  </si>
  <si>
    <t>Pennsylvania</t>
  </si>
  <si>
    <t>PUTNAM</t>
  </si>
  <si>
    <t>RENSSELAER</t>
  </si>
  <si>
    <t>ROCKLAND</t>
  </si>
  <si>
    <t>ST LAWRENCE</t>
  </si>
  <si>
    <t>SARATOGA</t>
  </si>
  <si>
    <t>SCHENECTADY</t>
  </si>
  <si>
    <t>SCHOHARIE</t>
  </si>
  <si>
    <t>SCHUYLER</t>
  </si>
  <si>
    <t>SENECA</t>
  </si>
  <si>
    <t>STEUBEN</t>
  </si>
  <si>
    <t>MERCER</t>
  </si>
  <si>
    <t>MIDDLESEX</t>
  </si>
  <si>
    <t>MONMOUTH</t>
  </si>
  <si>
    <t>MORRIS</t>
  </si>
  <si>
    <t>OCEAN</t>
  </si>
  <si>
    <t>PASSAIC</t>
  </si>
  <si>
    <t>SALEM</t>
  </si>
  <si>
    <t>SOMERSET</t>
  </si>
  <si>
    <t>SUSSEX</t>
  </si>
  <si>
    <t>UNION</t>
  </si>
  <si>
    <t>NJ: ALL COUNTIES</t>
  </si>
  <si>
    <t>San Francisco</t>
  </si>
  <si>
    <t>Washington DC</t>
  </si>
  <si>
    <t>Cook County (Chicago)</t>
  </si>
  <si>
    <t>Los Angeles County</t>
  </si>
  <si>
    <t>Suffolk County (Boston)</t>
  </si>
  <si>
    <t>Philadelphia</t>
  </si>
  <si>
    <t>Middlesex County MA</t>
  </si>
  <si>
    <t>Fairfield County CT</t>
  </si>
  <si>
    <t>Montgomergy County PA</t>
  </si>
  <si>
    <t>Montgomergy County MD</t>
  </si>
  <si>
    <t>Fairfax County VA</t>
  </si>
  <si>
    <t>Wake County NC (Raleigh)</t>
  </si>
  <si>
    <t>DALLAS COUNTY</t>
  </si>
  <si>
    <t>HARRIS (Houston)</t>
  </si>
  <si>
    <t>VIRGINIA ADJUSTED TOTAL</t>
  </si>
  <si>
    <t>Fairfax County</t>
  </si>
  <si>
    <t>Rhode Island</t>
  </si>
  <si>
    <t>South Carolina</t>
  </si>
  <si>
    <t>Pennsylvania*</t>
  </si>
  <si>
    <t>Illinois*</t>
  </si>
  <si>
    <t xml:space="preserve">New Jersey </t>
  </si>
  <si>
    <t xml:space="preserve">New Jersey </t>
  </si>
  <si>
    <t>NORTH CAROLINA ADJUSTED TOTAL</t>
  </si>
  <si>
    <t>OKLAHOMA ADJUSTED TOTAL</t>
  </si>
  <si>
    <t>REST OF OKLAHOMA</t>
  </si>
  <si>
    <t>PENNSYLVANIA ADJUSTED TOTAL</t>
  </si>
  <si>
    <t>PHILA.</t>
  </si>
  <si>
    <t>TEXAS ADJUSTED TOTAL</t>
  </si>
  <si>
    <t>Community College Expenditures</t>
  </si>
  <si>
    <t>Elementary and Secondary Schools</t>
  </si>
  <si>
    <t>Revenues</t>
  </si>
  <si>
    <t>State Aid</t>
  </si>
  <si>
    <t>Direct Federal Aid</t>
  </si>
  <si>
    <t>Local Sources</t>
  </si>
  <si>
    <t>Local Sources Percent of Total</t>
  </si>
  <si>
    <t>Rank</t>
  </si>
  <si>
    <t>New York City</t>
  </si>
  <si>
    <t>Rest of NY State</t>
  </si>
  <si>
    <t>LOCAL GOVERNMENT EDUCATION FINANCE PER $1,000 OF PERSONAL INCOME IN FY 2012</t>
  </si>
  <si>
    <t>NJ LOCAL TOTAL</t>
  </si>
  <si>
    <t>ATLANTIC</t>
  </si>
  <si>
    <t>BERGEN</t>
  </si>
  <si>
    <t>SAN DIEGO (San Diego)</t>
  </si>
  <si>
    <t>*  Data does not include pension expenditures, because Chicago, Philadephia and Washington have their own teacher pension funds, and contributions to them are considered internal transfers and not expenditures.</t>
  </si>
  <si>
    <t>King WA (Seattle)</t>
  </si>
  <si>
    <t>Miami-Dade</t>
  </si>
  <si>
    <t>Hillsborough FL (Tampa)</t>
  </si>
  <si>
    <t>Dallas County</t>
  </si>
  <si>
    <t>Mariacopa County (Phoenix)</t>
  </si>
  <si>
    <t>Palm Beach County FL</t>
  </si>
  <si>
    <t>Tulsa County OK</t>
  </si>
  <si>
    <t>Oklahoma County OK</t>
  </si>
  <si>
    <t>Tarrant County (Fort Worth)</t>
  </si>
  <si>
    <t>Alabama</t>
  </si>
  <si>
    <t>Alaska</t>
  </si>
  <si>
    <t>Arizona</t>
  </si>
  <si>
    <t>Arkansas</t>
  </si>
  <si>
    <t>California</t>
  </si>
  <si>
    <t>Colorado</t>
  </si>
  <si>
    <t>Connecticut</t>
  </si>
  <si>
    <t>Delaware</t>
  </si>
  <si>
    <t>District of Columbia</t>
  </si>
  <si>
    <t>SANTA CLARA (Silicon Valley)</t>
  </si>
  <si>
    <t>CONNECTICUT ADJUSTED TOTAL</t>
  </si>
  <si>
    <t>Fairfield County</t>
  </si>
  <si>
    <t>REST OF CONNECTICUT</t>
  </si>
  <si>
    <t>Washington City</t>
  </si>
  <si>
    <t>FLORIDA ADJUSTED TOTAL</t>
  </si>
  <si>
    <t>Hillsborough</t>
  </si>
  <si>
    <t>ILLINOIS ADJUSTED TOTAL</t>
  </si>
  <si>
    <t>COOK COUNTY (Chicago)</t>
  </si>
  <si>
    <t>REST OF ILLINOIS</t>
  </si>
  <si>
    <t>Montgomery MD</t>
  </si>
  <si>
    <t>MASSACHUSETTS ADJUSTED TOTAL</t>
  </si>
  <si>
    <t>SUFFOLK (Boston)</t>
  </si>
  <si>
    <t>MINNESOTA ADJUSTED TOTAL</t>
  </si>
  <si>
    <t>*  Note:  in these counties expenditures are underestimated, because the schools of Jersey City, Newark, Camden and Patterson are operated by the state.</t>
  </si>
  <si>
    <t>Washington DC*</t>
  </si>
  <si>
    <t>Cook County (Chicago)*</t>
  </si>
  <si>
    <t>Philadelphia*</t>
  </si>
  <si>
    <t>Education Capital Construction Expenditures</t>
  </si>
  <si>
    <t>Total Direct Expenditures</t>
  </si>
  <si>
    <t>CAMDEN*</t>
  </si>
  <si>
    <t>HUDSON*</t>
  </si>
  <si>
    <t>ESSEX*</t>
  </si>
  <si>
    <t>PASSAIC*</t>
  </si>
  <si>
    <t>Texas</t>
  </si>
  <si>
    <t>Florida</t>
  </si>
  <si>
    <t>North Carolina</t>
  </si>
  <si>
    <t>Pennsylvania</t>
  </si>
  <si>
    <t>Massachusetts</t>
  </si>
  <si>
    <t>Rest of Connecticut</t>
  </si>
  <si>
    <t>Fairfield County</t>
  </si>
  <si>
    <t>New Jersey</t>
  </si>
  <si>
    <t>Rest of NY State</t>
  </si>
  <si>
    <t>Upstate Urban Counties</t>
  </si>
  <si>
    <t>Downstate Suburbs</t>
  </si>
  <si>
    <t>New York City</t>
  </si>
  <si>
    <t>Current</t>
  </si>
  <si>
    <t>Capital</t>
  </si>
  <si>
    <t>Pension</t>
  </si>
  <si>
    <t>Elemetary and Secondary School</t>
  </si>
  <si>
    <t>Education</t>
  </si>
  <si>
    <t>Auxiliary</t>
  </si>
  <si>
    <t>Community Colleges</t>
  </si>
  <si>
    <t>New York State</t>
  </si>
  <si>
    <t>Kids Percent of Populaton From Employmet Data</t>
  </si>
  <si>
    <t>Minnesota</t>
  </si>
  <si>
    <t>Mississippi</t>
  </si>
  <si>
    <t>Missouri</t>
  </si>
  <si>
    <t>Montana</t>
  </si>
  <si>
    <t>Nebraska</t>
  </si>
  <si>
    <t>Nevada</t>
  </si>
  <si>
    <t>New Hampshire</t>
  </si>
  <si>
    <t>New Jersey</t>
  </si>
  <si>
    <t>New Mexico</t>
  </si>
  <si>
    <t>New York</t>
  </si>
  <si>
    <t>North Carolina</t>
  </si>
  <si>
    <t>North Dakota</t>
  </si>
  <si>
    <t>Ohio</t>
  </si>
  <si>
    <t>Oklahoma</t>
  </si>
  <si>
    <t>Oregon</t>
  </si>
  <si>
    <t>UPSTATE URBAN</t>
  </si>
  <si>
    <t>Pct 2nd Home</t>
  </si>
  <si>
    <t>DOWNSTATE SUBURBS</t>
  </si>
  <si>
    <t>UNITED STATES</t>
  </si>
  <si>
    <t>REST OF NY STATE</t>
  </si>
  <si>
    <t>Above US</t>
  </si>
  <si>
    <t>Local Resources Percent of Total</t>
  </si>
  <si>
    <t>South Dakota</t>
  </si>
  <si>
    <t>Tennessee</t>
  </si>
  <si>
    <t>Texas</t>
  </si>
  <si>
    <t>Utah</t>
  </si>
  <si>
    <t>Vermont</t>
  </si>
  <si>
    <t>Virginia</t>
  </si>
  <si>
    <t>Washington</t>
  </si>
  <si>
    <t>West Virginia</t>
  </si>
  <si>
    <t>Wisconsin</t>
  </si>
  <si>
    <t>Wyoming</t>
  </si>
  <si>
    <t>Direct Expenditures Elementary and Secondary Schools  Alt Source</t>
  </si>
  <si>
    <t>Washington</t>
  </si>
  <si>
    <t>Oklahoma</t>
  </si>
  <si>
    <t>United States</t>
  </si>
  <si>
    <t>Personal Income</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</si>
  <si>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</si>
  <si>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</si>
  <si>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</si>
  <si>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</si>
  <si>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</si>
  <si>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</si>
  <si>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</si>
  <si>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</si>
  <si>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</si>
  <si>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</si>
  <si>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</si>
  <si>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</si>
  <si>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</si>
  <si>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</si>
  <si>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</si>
  <si>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</si>
  <si>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</si>
  <si>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</si>
  <si>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</si>
  <si>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</si>
  <si>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</si>
  <si>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</si>
  <si>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</si>
  <si>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</si>
  <si>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</si>
  <si>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</si>
  <si>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</si>
  <si>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</si>
  <si>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NEW YORK CITY</t>
  </si>
  <si>
    <t>NIAGARA</t>
  </si>
  <si>
    <t>ONEIDA</t>
  </si>
  <si>
    <t>ONONDAGA</t>
  </si>
  <si>
    <t>ONTARIO</t>
  </si>
  <si>
    <t>ORANGE</t>
  </si>
  <si>
    <t>ORLEANS</t>
  </si>
  <si>
    <t>OSWEGO</t>
  </si>
  <si>
    <t>OTSEGO</t>
  </si>
  <si>
    <t>WASHINGTON ADJUSTED TOTAL</t>
  </si>
  <si>
    <t>KING (Seattle)</t>
  </si>
  <si>
    <t>DIRECT SCHOOL SPENDING</t>
  </si>
  <si>
    <t xml:space="preserve">  CURRENT</t>
  </si>
  <si>
    <t xml:space="preserve">  CAPITAL</t>
  </si>
  <si>
    <t>COMMUNITY COLLEGE</t>
  </si>
  <si>
    <t>SUFFOLK</t>
  </si>
  <si>
    <t>SULLIVAN</t>
  </si>
  <si>
    <t>TIOGA</t>
  </si>
  <si>
    <t>TOMPKINS</t>
  </si>
  <si>
    <t>ULSTER</t>
  </si>
  <si>
    <t>WARREN</t>
  </si>
  <si>
    <t>WASHINGTON</t>
  </si>
  <si>
    <t>WAYNE</t>
  </si>
  <si>
    <t>WESTCHESTER</t>
  </si>
  <si>
    <t>WYOMING</t>
  </si>
  <si>
    <t>YATES</t>
  </si>
  <si>
    <t>Total Expenditures</t>
  </si>
  <si>
    <t>Capital Expenditures</t>
  </si>
  <si>
    <t>Current Expenditures</t>
  </si>
  <si>
    <t>Connecticut</t>
  </si>
  <si>
    <t>Massachusetts</t>
  </si>
  <si>
    <t>New York State Total</t>
  </si>
  <si>
    <t>U.S. Total</t>
  </si>
  <si>
    <t>State (&amp; Federal Via State) Education Aid</t>
  </si>
  <si>
    <t>Orange County CA</t>
  </si>
  <si>
    <t>Santa Clara County CA</t>
  </si>
  <si>
    <t>Hennipin MN (Minneapolis)</t>
  </si>
  <si>
    <t>Alleghany PA (Pittsburgh)</t>
  </si>
  <si>
    <t>LOS ANGELES (Los Angeles)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</si>
</sst>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_);_(* \(#,##0.0\);_(* &quot;-&quot;??_);_(@_)"/>
    <numFmt numFmtId="169" formatCode="_(* #,##0_);_(* \(#,##0\);_(* &quot;-&quot;??_);_(@_)"/>
    <numFmt numFmtId="170" formatCode="_(&quot;$&quot;* #,##0.000_);_(&quot;$&quot;* \(#,##0.000\);_(&quot;$&quot;* &quot;-&quot;??_);_(@_)"/>
    <numFmt numFmtId="171" formatCode="0.0%"/>
    <numFmt numFmtId="172" formatCode="0.000000000000000%"/>
    <numFmt numFmtId="173" formatCode="0.00000000000000%"/>
    <numFmt numFmtId="174" formatCode="0.0000000000000%"/>
    <numFmt numFmtId="175" formatCode="_(&quot;$&quot;* #,##0.0_);_(&quot;$&quot;* \(#,##0.0\);_(&quot;$&quot;* &quot;-&quot;??_);_(@_)"/>
    <numFmt numFmtId="176" formatCode="_(\$* #,##0.00_);_(\$* \(#,##0.00\);_(\$* &quot;-&quot;??_);_(@_)"/>
    <numFmt numFmtId="177" formatCode="General"/>
    <numFmt numFmtId="178" formatCode="0.0%"/>
  </numFmts>
  <fonts count="32">
    <font>
      <sz val="10"/>
      <name val="Arial"/>
      <family val="0"/>
    </font>
    <font>
      <sz val="8"/>
      <name val="Verdana"/>
      <family val="2"/>
    </font>
    <font>
      <u val="single"/>
      <sz val="10"/>
      <color indexed="12"/>
      <name val="Arial"/>
      <family val="2"/>
    </font>
    <font>
      <u val="single"/>
      <sz val="10"/>
      <color indexed="61"/>
      <name val="Arial"/>
      <family val="2"/>
    </font>
    <font>
      <b/>
      <sz val="14"/>
      <name val="Arial"/>
      <family val="2"/>
    </font>
    <font>
      <b/>
      <sz val="10"/>
      <name val="Arial"/>
      <family val="2"/>
    </font>
    <font>
      <i/>
      <sz val="11"/>
      <color indexed="23"/>
      <name val="Calibri"/>
      <family val="2"/>
    </font>
    <font>
      <sz val="10"/>
      <name val="Verdana"/>
      <family val="0"/>
    </font>
    <font>
      <b/>
      <sz val="10"/>
      <name val="Verdana"/>
      <family val="0"/>
    </font>
    <font>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libri"/>
      <family val="2"/>
    </font>
    <font>
      <sz val="10"/>
      <color indexed="8"/>
      <name val="Arial"/>
      <family val="0"/>
    </font>
    <font>
      <sz val="10"/>
      <color indexed="8"/>
      <name val="Calibri"/>
      <family val="0"/>
    </font>
    <font>
      <b/>
      <sz val="12"/>
      <color indexed="8"/>
      <name val="Calibri"/>
      <family val="0"/>
    </font>
    <font>
      <b/>
      <sz val="18"/>
      <color indexed="8"/>
      <name val="Calibri"/>
      <family val="0"/>
    </font>
    <font>
      <b/>
      <sz val="16"/>
      <color indexed="8"/>
      <name val="Calibri"/>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dashed"/>
      <bottom style="dashed"/>
    </border>
    <border>
      <left>
        <color indexed="63"/>
      </left>
      <right style="medium"/>
      <top style="dashed"/>
      <bottom style="dashed"/>
    </border>
    <border>
      <left>
        <color indexed="63"/>
      </left>
      <right>
        <color indexed="63"/>
      </right>
      <top style="dashed"/>
      <bottom>
        <color indexed="63"/>
      </bottom>
    </border>
    <border>
      <left style="medium"/>
      <right style="medium"/>
      <top style="dashed"/>
      <bottom style="dashed"/>
    </border>
    <border>
      <left style="dashed"/>
      <right style="medium"/>
      <top style="dashed"/>
      <bottom style="dashed"/>
    </border>
    <border>
      <left style="medium"/>
      <right style="medium"/>
      <top style="medium"/>
      <bottom>
        <color indexed="63"/>
      </bottom>
    </border>
    <border>
      <left style="medium"/>
      <right style="medium"/>
      <top>
        <color indexed="63"/>
      </top>
      <bottom>
        <color indexed="63"/>
      </bottom>
    </border>
    <border>
      <left style="medium"/>
      <right>
        <color indexed="63"/>
      </right>
      <top style="dashed"/>
      <bottom style="dashed"/>
    </border>
    <border>
      <left style="thin"/>
      <right>
        <color indexed="63"/>
      </right>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medium"/>
      <top style="medium"/>
      <bottom>
        <color indexed="63"/>
      </bottom>
    </border>
    <border>
      <left style="medium"/>
      <right style="medium"/>
      <top style="dashed"/>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thin"/>
      <right>
        <color indexed="63"/>
      </right>
      <top style="dotted"/>
      <bottom style="dotted"/>
    </border>
    <border>
      <left>
        <color indexed="63"/>
      </left>
      <right>
        <color indexed="63"/>
      </right>
      <top style="dotted"/>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15" fillId="1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8" borderId="0" applyNumberFormat="0" applyBorder="0" applyAlignment="0" applyProtection="0"/>
    <xf numFmtId="0" fontId="7" fillId="0" borderId="0">
      <alignment/>
      <protection/>
    </xf>
    <xf numFmtId="0" fontId="0" fillId="4" borderId="7" applyNumberFormat="0" applyFont="0" applyAlignment="0" applyProtection="0"/>
    <xf numFmtId="0" fontId="22" fillId="2"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84">
    <xf numFmtId="0" fontId="0" fillId="0" borderId="0" xfId="0" applyAlignment="1">
      <alignment/>
    </xf>
    <xf numFmtId="0" fontId="0" fillId="0" borderId="0" xfId="0" applyAlignment="1">
      <alignment horizontal="right"/>
    </xf>
    <xf numFmtId="0" fontId="0" fillId="0" borderId="0" xfId="0" applyAlignment="1">
      <alignment horizontal="right" wrapText="1"/>
    </xf>
    <xf numFmtId="169" fontId="0" fillId="0" borderId="0" xfId="42" applyNumberFormat="1" applyFont="1" applyAlignment="1">
      <alignment/>
    </xf>
    <xf numFmtId="169" fontId="0" fillId="0" borderId="0" xfId="0" applyNumberFormat="1"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5" fillId="0" borderId="14" xfId="0" applyFont="1" applyBorder="1" applyAlignment="1">
      <alignment/>
    </xf>
    <xf numFmtId="171" fontId="5" fillId="0" borderId="15" xfId="60" applyNumberFormat="1" applyFont="1" applyBorder="1" applyAlignment="1">
      <alignment/>
    </xf>
    <xf numFmtId="0" fontId="0" fillId="0" borderId="16" xfId="0" applyBorder="1" applyAlignment="1">
      <alignment/>
    </xf>
    <xf numFmtId="0" fontId="0" fillId="0" borderId="0" xfId="0" applyAlignment="1">
      <alignment horizontal="left" wrapText="1"/>
    </xf>
    <xf numFmtId="169" fontId="0" fillId="0" borderId="0" xfId="0" applyNumberFormat="1" applyAlignment="1">
      <alignment/>
    </xf>
    <xf numFmtId="0" fontId="0" fillId="0" borderId="0" xfId="0" applyNumberFormat="1" applyAlignment="1">
      <alignment horizontal="right" wrapText="1"/>
    </xf>
    <xf numFmtId="44" fontId="0" fillId="0" borderId="17" xfId="44" applyFont="1" applyBorder="1" applyAlignment="1" quotePrefix="1">
      <alignment/>
    </xf>
    <xf numFmtId="171" fontId="0" fillId="0" borderId="18" xfId="44" applyNumberFormat="1" applyFont="1" applyBorder="1" applyAlignment="1" quotePrefix="1">
      <alignment/>
    </xf>
    <xf numFmtId="0" fontId="0" fillId="0" borderId="17" xfId="0" applyBorder="1" applyAlignment="1">
      <alignment/>
    </xf>
    <xf numFmtId="171" fontId="0" fillId="0" borderId="17" xfId="44" applyNumberFormat="1" applyFont="1" applyBorder="1" applyAlignment="1" quotePrefix="1">
      <alignment/>
    </xf>
    <xf numFmtId="171" fontId="0" fillId="0" borderId="0" xfId="60" applyNumberFormat="1" applyFont="1" applyAlignment="1">
      <alignment/>
    </xf>
    <xf numFmtId="0" fontId="0" fillId="0" borderId="0" xfId="0" applyFont="1" applyAlignment="1">
      <alignment/>
    </xf>
    <xf numFmtId="0" fontId="0" fillId="0" borderId="0" xfId="0" applyFont="1" applyAlignment="1">
      <alignment horizontal="right" wrapText="1"/>
    </xf>
    <xf numFmtId="0" fontId="0" fillId="0" borderId="0" xfId="0" applyFont="1" applyAlignment="1">
      <alignment horizontal="right" wrapText="1"/>
    </xf>
    <xf numFmtId="169" fontId="8" fillId="0" borderId="0" xfId="42" applyNumberFormat="1" applyFont="1" applyAlignment="1">
      <alignment/>
    </xf>
    <xf numFmtId="169" fontId="7" fillId="0" borderId="0" xfId="42" applyNumberFormat="1" applyFont="1" applyAlignment="1">
      <alignment/>
    </xf>
    <xf numFmtId="3" fontId="0" fillId="0" borderId="0" xfId="0" applyNumberFormat="1" applyAlignment="1">
      <alignment/>
    </xf>
    <xf numFmtId="0" fontId="5" fillId="0" borderId="0" xfId="0" applyFont="1" applyAlignment="1">
      <alignment/>
    </xf>
    <xf numFmtId="0" fontId="0" fillId="0" borderId="0" xfId="0" applyAlignment="1">
      <alignment horizontal="left"/>
    </xf>
    <xf numFmtId="0" fontId="5" fillId="0" borderId="0" xfId="0" applyFont="1" applyAlignment="1">
      <alignment horizontal="left" wrapText="1"/>
    </xf>
    <xf numFmtId="0" fontId="5" fillId="0" borderId="0" xfId="0" applyNumberFormat="1" applyFont="1" applyAlignment="1">
      <alignment horizontal="left" wrapText="1"/>
    </xf>
    <xf numFmtId="171" fontId="0" fillId="0" borderId="17" xfId="60" applyNumberFormat="1" applyFont="1" applyBorder="1" applyAlignment="1" quotePrefix="1">
      <alignment/>
    </xf>
    <xf numFmtId="0" fontId="0" fillId="0" borderId="0" xfId="0" applyNumberFormat="1" applyFont="1" applyAlignment="1">
      <alignment horizontal="left" wrapText="1"/>
    </xf>
    <xf numFmtId="0" fontId="0" fillId="0" borderId="0" xfId="0" applyFont="1" applyAlignment="1">
      <alignment horizontal="left" wrapText="1"/>
    </xf>
    <xf numFmtId="171" fontId="0" fillId="0" borderId="15" xfId="44" applyNumberFormat="1" applyFont="1" applyBorder="1" applyAlignment="1" quotePrefix="1">
      <alignment/>
    </xf>
    <xf numFmtId="44" fontId="0" fillId="0" borderId="15" xfId="44" applyFont="1" applyBorder="1" applyAlignment="1" quotePrefix="1">
      <alignment/>
    </xf>
    <xf numFmtId="169" fontId="0" fillId="0" borderId="17" xfId="42" applyNumberFormat="1" applyFont="1" applyBorder="1" applyAlignment="1" quotePrefix="1">
      <alignment/>
    </xf>
    <xf numFmtId="169" fontId="0" fillId="0" borderId="0" xfId="42" applyNumberFormat="1" applyFont="1" applyAlignment="1">
      <alignment/>
    </xf>
    <xf numFmtId="0" fontId="0" fillId="0" borderId="10" xfId="0" applyFont="1" applyBorder="1" applyAlignment="1">
      <alignment horizontal="right" wrapText="1"/>
    </xf>
    <xf numFmtId="0" fontId="0" fillId="0" borderId="0" xfId="0" applyFont="1" applyBorder="1" applyAlignment="1">
      <alignment horizontal="right" wrapText="1"/>
    </xf>
    <xf numFmtId="0" fontId="0" fillId="0" borderId="11" xfId="0" applyFont="1" applyBorder="1" applyAlignment="1">
      <alignment horizontal="right" wrapText="1"/>
    </xf>
    <xf numFmtId="0" fontId="0" fillId="0" borderId="19" xfId="0" applyBorder="1" applyAlignment="1">
      <alignment/>
    </xf>
    <xf numFmtId="0" fontId="0" fillId="0" borderId="20" xfId="0" applyFont="1" applyBorder="1" applyAlignment="1">
      <alignment horizontal="right" wrapText="1"/>
    </xf>
    <xf numFmtId="0" fontId="0" fillId="0" borderId="20" xfId="0" applyBorder="1" applyAlignment="1">
      <alignment/>
    </xf>
    <xf numFmtId="0" fontId="0" fillId="0" borderId="0" xfId="0" applyFont="1" applyAlignment="1">
      <alignment horizontal="right" wrapText="1"/>
    </xf>
    <xf numFmtId="44" fontId="5" fillId="0" borderId="21" xfId="44" applyFont="1" applyBorder="1" applyAlignment="1">
      <alignment/>
    </xf>
    <xf numFmtId="44" fontId="5" fillId="0" borderId="14" xfId="44" applyFont="1" applyBorder="1" applyAlignment="1">
      <alignment/>
    </xf>
    <xf numFmtId="44" fontId="5" fillId="0" borderId="15" xfId="44" applyFont="1" applyBorder="1" applyAlignment="1">
      <alignment/>
    </xf>
    <xf numFmtId="44" fontId="5" fillId="0" borderId="21" xfId="60" applyNumberFormat="1" applyFont="1" applyBorder="1" applyAlignment="1">
      <alignment/>
    </xf>
    <xf numFmtId="44" fontId="5" fillId="0" borderId="14" xfId="60" applyNumberFormat="1" applyFont="1" applyBorder="1" applyAlignment="1">
      <alignment/>
    </xf>
    <xf numFmtId="44" fontId="5" fillId="0" borderId="15" xfId="60" applyNumberFormat="1" applyFont="1" applyBorder="1" applyAlignment="1">
      <alignment/>
    </xf>
    <xf numFmtId="44" fontId="0" fillId="0" borderId="21" xfId="60" applyNumberFormat="1" applyFont="1" applyBorder="1" applyAlignment="1">
      <alignment/>
    </xf>
    <xf numFmtId="44" fontId="0" fillId="0" borderId="14" xfId="60" applyNumberFormat="1" applyFont="1" applyBorder="1" applyAlignment="1">
      <alignment/>
    </xf>
    <xf numFmtId="44" fontId="0" fillId="0" borderId="22" xfId="60" applyNumberFormat="1" applyFont="1" applyBorder="1" applyAlignment="1">
      <alignment/>
    </xf>
    <xf numFmtId="44" fontId="0" fillId="0" borderId="15" xfId="60" applyNumberFormat="1" applyFont="1" applyBorder="1" applyAlignment="1">
      <alignment/>
    </xf>
    <xf numFmtId="44" fontId="5" fillId="0" borderId="22" xfId="60" applyNumberFormat="1" applyFont="1" applyBorder="1" applyAlignment="1">
      <alignment/>
    </xf>
    <xf numFmtId="44" fontId="0" fillId="0" borderId="23" xfId="60" applyNumberFormat="1" applyFont="1" applyBorder="1" applyAlignment="1">
      <alignment/>
    </xf>
    <xf numFmtId="44" fontId="0" fillId="0" borderId="24" xfId="60" applyNumberFormat="1" applyFont="1" applyBorder="1" applyAlignment="1">
      <alignment/>
    </xf>
    <xf numFmtId="44" fontId="0" fillId="0" borderId="25" xfId="60" applyNumberFormat="1" applyFont="1" applyBorder="1" applyAlignment="1">
      <alignment/>
    </xf>
    <xf numFmtId="44" fontId="5" fillId="0" borderId="25" xfId="60" applyNumberFormat="1" applyFont="1" applyBorder="1" applyAlignment="1">
      <alignment/>
    </xf>
    <xf numFmtId="37" fontId="0" fillId="0" borderId="14" xfId="42" applyNumberFormat="1" applyFont="1" applyBorder="1" applyAlignment="1">
      <alignment/>
    </xf>
    <xf numFmtId="37" fontId="0" fillId="0" borderId="24" xfId="42" applyNumberFormat="1" applyFont="1" applyBorder="1" applyAlignment="1">
      <alignment/>
    </xf>
    <xf numFmtId="0" fontId="0" fillId="0" borderId="0" xfId="0" applyFont="1" applyAlignment="1">
      <alignment/>
    </xf>
    <xf numFmtId="44" fontId="0" fillId="0" borderId="14" xfId="60" applyNumberFormat="1" applyFont="1" applyBorder="1" applyAlignment="1">
      <alignment/>
    </xf>
    <xf numFmtId="0" fontId="0" fillId="0" borderId="0" xfId="0" applyAlignment="1">
      <alignment wrapText="1"/>
    </xf>
    <xf numFmtId="44" fontId="5" fillId="0" borderId="14" xfId="44" applyFont="1" applyBorder="1" applyAlignment="1">
      <alignment horizontal="left"/>
    </xf>
    <xf numFmtId="44" fontId="5" fillId="0" borderId="21" xfId="44" applyFont="1" applyBorder="1" applyAlignment="1">
      <alignment/>
    </xf>
    <xf numFmtId="44" fontId="5" fillId="0" borderId="14" xfId="44" applyFont="1" applyBorder="1" applyAlignment="1">
      <alignment/>
    </xf>
    <xf numFmtId="44" fontId="5" fillId="0" borderId="15" xfId="44" applyFont="1" applyBorder="1" applyAlignment="1">
      <alignment/>
    </xf>
    <xf numFmtId="44" fontId="0" fillId="0" borderId="17" xfId="44" applyFont="1" applyBorder="1" applyAlignment="1">
      <alignment/>
    </xf>
    <xf numFmtId="44" fontId="0" fillId="0" borderId="14" xfId="44" applyFont="1" applyBorder="1" applyAlignment="1">
      <alignment/>
    </xf>
    <xf numFmtId="44" fontId="0" fillId="0" borderId="15" xfId="44" applyFont="1" applyBorder="1" applyAlignment="1">
      <alignment/>
    </xf>
    <xf numFmtId="44" fontId="0" fillId="0" borderId="0" xfId="44" applyFont="1" applyAlignment="1">
      <alignment horizontal="left"/>
    </xf>
    <xf numFmtId="44" fontId="0" fillId="0" borderId="20" xfId="44" applyFont="1" applyBorder="1" applyAlignment="1">
      <alignment/>
    </xf>
    <xf numFmtId="44" fontId="0" fillId="0" borderId="0" xfId="44" applyFont="1" applyAlignment="1">
      <alignment/>
    </xf>
    <xf numFmtId="44" fontId="5" fillId="0" borderId="0" xfId="44" applyFont="1" applyAlignment="1">
      <alignment horizontal="left" wrapText="1"/>
    </xf>
    <xf numFmtId="44" fontId="0" fillId="0" borderId="0" xfId="44" applyFont="1" applyAlignment="1">
      <alignment horizontal="left" wrapText="1"/>
    </xf>
    <xf numFmtId="44" fontId="0" fillId="0" borderId="21" xfId="44" applyFont="1" applyBorder="1" applyAlignment="1">
      <alignment/>
    </xf>
    <xf numFmtId="44" fontId="0" fillId="0" borderId="26" xfId="44" applyFont="1" applyBorder="1" applyAlignment="1">
      <alignment/>
    </xf>
    <xf numFmtId="44" fontId="0" fillId="0" borderId="10" xfId="44" applyFont="1" applyBorder="1" applyAlignment="1">
      <alignment horizontal="right" wrapText="1"/>
    </xf>
    <xf numFmtId="44" fontId="0" fillId="0" borderId="0" xfId="44" applyFont="1" applyBorder="1" applyAlignment="1">
      <alignment horizontal="right" wrapText="1"/>
    </xf>
    <xf numFmtId="44" fontId="0" fillId="0" borderId="11" xfId="44" applyFont="1" applyBorder="1" applyAlignment="1">
      <alignment horizontal="right" wrapText="1"/>
    </xf>
    <xf numFmtId="44" fontId="0" fillId="0" borderId="20" xfId="44" applyFont="1" applyBorder="1" applyAlignment="1">
      <alignment horizontal="right" wrapText="1"/>
    </xf>
    <xf numFmtId="44" fontId="0" fillId="0" borderId="0" xfId="44" applyFont="1" applyAlignment="1">
      <alignment horizontal="right" wrapText="1"/>
    </xf>
    <xf numFmtId="44" fontId="0" fillId="0" borderId="10" xfId="44" applyFont="1" applyBorder="1" applyAlignment="1">
      <alignment/>
    </xf>
    <xf numFmtId="44" fontId="0" fillId="0" borderId="0" xfId="44" applyFont="1" applyBorder="1" applyAlignment="1">
      <alignment/>
    </xf>
    <xf numFmtId="44" fontId="0" fillId="0" borderId="11" xfId="44" applyFont="1" applyBorder="1" applyAlignment="1">
      <alignment/>
    </xf>
    <xf numFmtId="44" fontId="0" fillId="0" borderId="17" xfId="44" applyFont="1" applyBorder="1" applyAlignment="1">
      <alignment/>
    </xf>
    <xf numFmtId="44" fontId="5" fillId="0" borderId="0" xfId="44" applyFont="1" applyAlignment="1">
      <alignment horizontal="left"/>
    </xf>
    <xf numFmtId="44" fontId="0" fillId="0" borderId="14" xfId="44" applyFont="1" applyBorder="1" applyAlignment="1">
      <alignment horizontal="right"/>
    </xf>
    <xf numFmtId="44" fontId="0" fillId="0" borderId="23" xfId="44" applyFont="1" applyBorder="1" applyAlignment="1">
      <alignment/>
    </xf>
    <xf numFmtId="44" fontId="0" fillId="0" borderId="24" xfId="44" applyFont="1" applyBorder="1" applyAlignment="1">
      <alignment/>
    </xf>
    <xf numFmtId="44" fontId="0" fillId="0" borderId="25" xfId="44" applyFont="1" applyBorder="1" applyAlignment="1">
      <alignment/>
    </xf>
    <xf numFmtId="44" fontId="0" fillId="0" borderId="27" xfId="44" applyFont="1" applyBorder="1" applyAlignment="1">
      <alignment/>
    </xf>
    <xf numFmtId="44" fontId="0" fillId="0" borderId="0" xfId="44" applyFont="1" applyFill="1" applyBorder="1" applyAlignment="1">
      <alignment horizontal="left" wrapText="1"/>
    </xf>
    <xf numFmtId="44" fontId="0" fillId="0" borderId="0" xfId="44" applyFont="1" applyAlignment="1">
      <alignment/>
    </xf>
    <xf numFmtId="44" fontId="0" fillId="0" borderId="19" xfId="44" applyFont="1" applyBorder="1" applyAlignment="1">
      <alignment/>
    </xf>
    <xf numFmtId="44" fontId="0" fillId="0" borderId="0" xfId="44" applyFont="1" applyAlignment="1">
      <alignment horizontal="left"/>
    </xf>
    <xf numFmtId="44" fontId="5" fillId="0" borderId="23" xfId="44" applyFont="1" applyBorder="1" applyAlignment="1">
      <alignment/>
    </xf>
    <xf numFmtId="44" fontId="5" fillId="0" borderId="24" xfId="44" applyFont="1" applyBorder="1" applyAlignment="1">
      <alignment/>
    </xf>
    <xf numFmtId="44" fontId="5" fillId="0" borderId="25" xfId="44" applyFont="1" applyBorder="1" applyAlignment="1">
      <alignment/>
    </xf>
    <xf numFmtId="44" fontId="5" fillId="0" borderId="0" xfId="44" applyFont="1" applyBorder="1" applyAlignment="1">
      <alignment/>
    </xf>
    <xf numFmtId="44" fontId="0" fillId="0" borderId="0" xfId="44" applyFont="1" applyBorder="1" applyAlignment="1">
      <alignment/>
    </xf>
    <xf numFmtId="44" fontId="0" fillId="0" borderId="14" xfId="44" applyFont="1" applyBorder="1" applyAlignment="1">
      <alignment/>
    </xf>
    <xf numFmtId="44" fontId="5" fillId="0" borderId="14" xfId="44" applyFont="1" applyBorder="1" applyAlignment="1">
      <alignment/>
    </xf>
    <xf numFmtId="44" fontId="0" fillId="0" borderId="0" xfId="44" applyFont="1" applyAlignment="1">
      <alignment horizontal="left" wrapText="1"/>
    </xf>
    <xf numFmtId="44" fontId="0" fillId="0" borderId="14" xfId="44" applyFont="1" applyBorder="1" applyAlignment="1">
      <alignment/>
    </xf>
    <xf numFmtId="44" fontId="0" fillId="0" borderId="14" xfId="44" applyFont="1" applyBorder="1" applyAlignment="1">
      <alignment/>
    </xf>
    <xf numFmtId="44" fontId="0" fillId="0" borderId="24" xfId="44" applyFont="1" applyBorder="1" applyAlignment="1">
      <alignment/>
    </xf>
    <xf numFmtId="171" fontId="0" fillId="0" borderId="15" xfId="60" applyNumberFormat="1" applyFont="1" applyBorder="1" applyAlignment="1">
      <alignment/>
    </xf>
    <xf numFmtId="171" fontId="0" fillId="0" borderId="15" xfId="60" applyNumberFormat="1" applyFont="1" applyBorder="1" applyAlignment="1">
      <alignment/>
    </xf>
    <xf numFmtId="171" fontId="0" fillId="0" borderId="25" xfId="60" applyNumberFormat="1" applyFont="1" applyBorder="1" applyAlignment="1">
      <alignment/>
    </xf>
    <xf numFmtId="171" fontId="0" fillId="0" borderId="15" xfId="44" applyNumberFormat="1" applyFont="1" applyBorder="1" applyAlignment="1">
      <alignment/>
    </xf>
    <xf numFmtId="171" fontId="0" fillId="0" borderId="15" xfId="60" applyNumberFormat="1" applyFont="1" applyBorder="1" applyAlignment="1">
      <alignment/>
    </xf>
    <xf numFmtId="0" fontId="8" fillId="0" borderId="0" xfId="0" applyFont="1" applyBorder="1" applyAlignment="1">
      <alignment horizontal="left" wrapText="1"/>
    </xf>
    <xf numFmtId="0" fontId="0" fillId="0" borderId="0" xfId="0" applyFont="1" applyAlignment="1">
      <alignment horizontal="left" wrapText="1"/>
    </xf>
    <xf numFmtId="0" fontId="7" fillId="0" borderId="0" xfId="0" applyFont="1" applyAlignment="1">
      <alignment horizontal="left"/>
    </xf>
    <xf numFmtId="0" fontId="7" fillId="0" borderId="0" xfId="0" applyFont="1" applyAlignment="1">
      <alignment horizontal="left" wrapText="1"/>
    </xf>
    <xf numFmtId="169" fontId="0" fillId="0" borderId="0" xfId="44" applyNumberFormat="1" applyFont="1" applyBorder="1" applyAlignment="1" quotePrefix="1">
      <alignment/>
    </xf>
    <xf numFmtId="0" fontId="9" fillId="0" borderId="0" xfId="0" applyFont="1" applyAlignment="1">
      <alignment/>
    </xf>
    <xf numFmtId="44" fontId="0" fillId="0" borderId="28" xfId="0" applyNumberFormat="1" applyFont="1" applyBorder="1" applyAlignment="1">
      <alignment/>
    </xf>
    <xf numFmtId="44" fontId="0" fillId="0" borderId="29" xfId="44" applyFont="1" applyBorder="1" applyAlignment="1" quotePrefix="1">
      <alignment/>
    </xf>
    <xf numFmtId="44" fontId="0" fillId="0" borderId="30" xfId="44" applyFont="1" applyBorder="1" applyAlignment="1" quotePrefix="1">
      <alignment/>
    </xf>
    <xf numFmtId="44" fontId="0" fillId="0" borderId="28" xfId="44" applyFont="1" applyBorder="1" applyAlignment="1" quotePrefix="1">
      <alignment/>
    </xf>
    <xf numFmtId="171" fontId="0" fillId="0" borderId="30" xfId="44" applyNumberFormat="1" applyFont="1" applyBorder="1" applyAlignment="1" quotePrefix="1">
      <alignment/>
    </xf>
    <xf numFmtId="171" fontId="0" fillId="0" borderId="0" xfId="0" applyNumberFormat="1" applyAlignment="1">
      <alignment/>
    </xf>
    <xf numFmtId="44" fontId="0" fillId="0" borderId="30" xfId="44" applyNumberFormat="1" applyFont="1" applyBorder="1" applyAlignment="1" quotePrefix="1">
      <alignment/>
    </xf>
    <xf numFmtId="44" fontId="0" fillId="0" borderId="29" xfId="44" applyNumberFormat="1" applyFont="1" applyBorder="1" applyAlignment="1" quotePrefix="1">
      <alignment/>
    </xf>
    <xf numFmtId="171" fontId="0" fillId="0" borderId="29" xfId="44" applyNumberFormat="1" applyFont="1" applyBorder="1" applyAlignment="1" quotePrefix="1">
      <alignment/>
    </xf>
    <xf numFmtId="44" fontId="0" fillId="0" borderId="28" xfId="44" applyNumberFormat="1" applyFont="1" applyBorder="1" applyAlignment="1" quotePrefix="1">
      <alignment/>
    </xf>
    <xf numFmtId="171" fontId="0" fillId="0" borderId="28" xfId="0" applyNumberFormat="1" applyFont="1" applyBorder="1" applyAlignment="1">
      <alignment/>
    </xf>
    <xf numFmtId="171" fontId="0" fillId="0" borderId="28" xfId="44" applyNumberFormat="1" applyFont="1" applyBorder="1" applyAlignment="1" quotePrefix="1">
      <alignment/>
    </xf>
    <xf numFmtId="0" fontId="7" fillId="0" borderId="0" xfId="57">
      <alignment/>
      <protection/>
    </xf>
    <xf numFmtId="0" fontId="24" fillId="0" borderId="0" xfId="0" applyFont="1" applyAlignment="1">
      <alignment/>
    </xf>
    <xf numFmtId="0" fontId="8" fillId="0" borderId="0" xfId="57" applyFont="1">
      <alignment/>
      <protection/>
    </xf>
    <xf numFmtId="0" fontId="7" fillId="0" borderId="0" xfId="57" applyFont="1">
      <alignment/>
      <protection/>
    </xf>
    <xf numFmtId="44" fontId="5" fillId="0" borderId="21" xfId="44" applyFont="1" applyBorder="1" applyAlignment="1">
      <alignment/>
    </xf>
    <xf numFmtId="44" fontId="0" fillId="0" borderId="0" xfId="44" applyFont="1" applyAlignment="1">
      <alignment/>
    </xf>
    <xf numFmtId="44" fontId="27" fillId="0" borderId="31" xfId="44" applyFont="1" applyBorder="1" applyAlignment="1">
      <alignment/>
    </xf>
    <xf numFmtId="44" fontId="0" fillId="0" borderId="0" xfId="44" applyFont="1" applyAlignment="1">
      <alignment/>
    </xf>
    <xf numFmtId="44" fontId="0" fillId="0" borderId="0" xfId="44" applyFont="1" applyAlignment="1">
      <alignment/>
    </xf>
    <xf numFmtId="44" fontId="0" fillId="0" borderId="0" xfId="44" applyFont="1" applyAlignment="1">
      <alignment/>
    </xf>
    <xf numFmtId="44" fontId="27" fillId="0" borderId="32" xfId="44" applyFont="1" applyBorder="1" applyAlignment="1">
      <alignment/>
    </xf>
    <xf numFmtId="44" fontId="5" fillId="0" borderId="21" xfId="44" applyNumberFormat="1" applyFont="1" applyBorder="1" applyAlignment="1">
      <alignment/>
    </xf>
    <xf numFmtId="44" fontId="27" fillId="0" borderId="32" xfId="44" applyNumberFormat="1" applyFont="1" applyBorder="1" applyAlignment="1">
      <alignment/>
    </xf>
    <xf numFmtId="44" fontId="0" fillId="0" borderId="0" xfId="44" applyNumberFormat="1" applyFont="1" applyAlignment="1">
      <alignment/>
    </xf>
    <xf numFmtId="44" fontId="0" fillId="0" borderId="0" xfId="44" applyNumberFormat="1" applyFont="1" applyAlignment="1">
      <alignment/>
    </xf>
    <xf numFmtId="44" fontId="27" fillId="0" borderId="31" xfId="44" applyNumberFormat="1" applyFont="1" applyBorder="1" applyAlignment="1">
      <alignment/>
    </xf>
    <xf numFmtId="44" fontId="0" fillId="0" borderId="0" xfId="44" applyNumberFormat="1" applyFont="1" applyAlignment="1">
      <alignment/>
    </xf>
    <xf numFmtId="44" fontId="0" fillId="0" borderId="0" xfId="44" applyNumberFormat="1" applyFont="1" applyAlignment="1">
      <alignment/>
    </xf>
    <xf numFmtId="171" fontId="0" fillId="0" borderId="29" xfId="60" applyNumberFormat="1" applyFont="1" applyBorder="1" applyAlignment="1" quotePrefix="1">
      <alignment/>
    </xf>
    <xf numFmtId="171" fontId="0" fillId="0" borderId="0" xfId="60" applyNumberFormat="1" applyFont="1" applyBorder="1" applyAlignment="1" quotePrefix="1">
      <alignment/>
    </xf>
    <xf numFmtId="171" fontId="27" fillId="0" borderId="31" xfId="44" applyNumberFormat="1" applyFont="1" applyBorder="1" applyAlignment="1">
      <alignment/>
    </xf>
    <xf numFmtId="171" fontId="0" fillId="0" borderId="0" xfId="44" applyNumberFormat="1" applyFont="1" applyAlignment="1">
      <alignment/>
    </xf>
    <xf numFmtId="169" fontId="0" fillId="0" borderId="0" xfId="42" applyNumberFormat="1" applyFont="1" applyAlignment="1">
      <alignment/>
    </xf>
    <xf numFmtId="0" fontId="8" fillId="0" borderId="0" xfId="0" applyFont="1" applyFill="1" applyBorder="1" applyAlignment="1">
      <alignment horizontal="left" wrapText="1"/>
    </xf>
    <xf numFmtId="44" fontId="0" fillId="0" borderId="30" xfId="44" applyNumberFormat="1" applyFont="1" applyBorder="1" applyAlignment="1" quotePrefix="1">
      <alignment/>
    </xf>
    <xf numFmtId="44" fontId="0" fillId="0" borderId="29" xfId="44" applyNumberFormat="1" applyFont="1" applyBorder="1" applyAlignment="1" quotePrefix="1">
      <alignment/>
    </xf>
    <xf numFmtId="0" fontId="4" fillId="0" borderId="0" xfId="0" applyFont="1" applyAlignment="1">
      <alignment/>
    </xf>
    <xf numFmtId="44" fontId="0" fillId="0" borderId="28" xfId="0" applyNumberFormat="1" applyFont="1" applyBorder="1" applyAlignment="1">
      <alignment/>
    </xf>
    <xf numFmtId="44" fontId="0" fillId="0" borderId="28" xfId="44" applyNumberFormat="1" applyFont="1" applyBorder="1" applyAlignment="1" quotePrefix="1">
      <alignment/>
    </xf>
    <xf numFmtId="0" fontId="4" fillId="0" borderId="0" xfId="0" applyFont="1" applyAlignment="1">
      <alignment horizontal="center"/>
    </xf>
    <xf numFmtId="0" fontId="0" fillId="0" borderId="0" xfId="0" applyFont="1" applyFill="1" applyBorder="1" applyAlignment="1">
      <alignment horizontal="left" wrapText="1"/>
    </xf>
    <xf numFmtId="0" fontId="0" fillId="0" borderId="0" xfId="0" applyAlignment="1">
      <alignment/>
    </xf>
    <xf numFmtId="0" fontId="0" fillId="0" borderId="13" xfId="0" applyFont="1" applyBorder="1" applyAlignment="1">
      <alignment horizontal="center"/>
    </xf>
    <xf numFmtId="0" fontId="0" fillId="0" borderId="12" xfId="0" applyBorder="1" applyAlignment="1">
      <alignment horizontal="center"/>
    </xf>
    <xf numFmtId="0" fontId="0" fillId="0" borderId="26" xfId="0" applyBorder="1" applyAlignment="1">
      <alignment horizontal="center"/>
    </xf>
    <xf numFmtId="0" fontId="0" fillId="0" borderId="13" xfId="0" applyFont="1" applyBorder="1" applyAlignment="1">
      <alignment/>
    </xf>
    <xf numFmtId="0" fontId="0" fillId="0" borderId="12" xfId="0" applyBorder="1" applyAlignment="1">
      <alignment/>
    </xf>
    <xf numFmtId="0" fontId="0" fillId="0" borderId="26" xfId="0" applyBorder="1" applyAlignment="1">
      <alignment/>
    </xf>
    <xf numFmtId="0" fontId="0" fillId="0" borderId="12" xfId="0" applyFont="1" applyBorder="1" applyAlignment="1">
      <alignment horizontal="center"/>
    </xf>
    <xf numFmtId="44" fontId="9" fillId="0" borderId="0" xfId="44" applyFont="1" applyAlignment="1">
      <alignment horizontal="center" wrapText="1"/>
    </xf>
    <xf numFmtId="44" fontId="0" fillId="0" borderId="13" xfId="44" applyFont="1" applyBorder="1" applyAlignment="1">
      <alignment/>
    </xf>
    <xf numFmtId="44" fontId="0" fillId="0" borderId="12" xfId="44" applyFont="1" applyBorder="1" applyAlignment="1">
      <alignment/>
    </xf>
    <xf numFmtId="44" fontId="0" fillId="0" borderId="26" xfId="44" applyFont="1" applyBorder="1" applyAlignment="1">
      <alignment/>
    </xf>
    <xf numFmtId="44" fontId="0" fillId="0" borderId="13" xfId="44" applyFont="1" applyBorder="1" applyAlignment="1">
      <alignment horizontal="center"/>
    </xf>
    <xf numFmtId="44" fontId="0" fillId="0" borderId="12" xfId="44" applyFont="1" applyBorder="1" applyAlignment="1">
      <alignment horizontal="center"/>
    </xf>
    <xf numFmtId="44" fontId="0" fillId="0" borderId="26" xfId="44" applyFont="1" applyBorder="1" applyAlignment="1">
      <alignment horizontal="center"/>
    </xf>
    <xf numFmtId="44" fontId="4" fillId="0" borderId="0" xfId="44" applyFont="1" applyAlignment="1">
      <alignment horizontal="center"/>
    </xf>
    <xf numFmtId="0" fontId="9" fillId="0" borderId="0" xfId="0" applyFont="1" applyAlignment="1">
      <alignment horizontal="center" wrapText="1"/>
    </xf>
    <xf numFmtId="0" fontId="0" fillId="0" borderId="0" xfId="0" applyAlignment="1">
      <alignment wrapText="1"/>
    </xf>
    <xf numFmtId="44" fontId="0" fillId="0" borderId="0" xfId="44" applyFont="1" applyFill="1" applyBorder="1" applyAlignment="1">
      <alignment horizontal="left" wrapText="1"/>
    </xf>
    <xf numFmtId="44" fontId="0" fillId="0" borderId="0" xfId="44"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worksheet" Target="worksheets/sheet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Elementary and Secondary School Expenditures</a:t>
            </a:r>
          </a:p>
        </c:rich>
      </c:tx>
      <c:layout>
        <c:manualLayout>
          <c:xMode val="factor"/>
          <c:yMode val="factor"/>
          <c:x val="-0.0015"/>
          <c:y val="-0.0065"/>
        </c:manualLayout>
      </c:layout>
      <c:spPr>
        <a:noFill/>
        <a:ln>
          <a:noFill/>
        </a:ln>
      </c:spPr>
    </c:title>
    <c:plotArea>
      <c:layout>
        <c:manualLayout>
          <c:xMode val="edge"/>
          <c:yMode val="edge"/>
          <c:x val="0.0415"/>
          <c:y val="0.15875"/>
          <c:w val="0.9305"/>
          <c:h val="0.8025"/>
        </c:manualLayout>
      </c:layout>
      <c:barChart>
        <c:barDir val="col"/>
        <c:grouping val="clustered"/>
        <c:varyColors val="0"/>
        <c:ser>
          <c:idx val="0"/>
          <c:order val="0"/>
          <c:spPr>
            <a:solidFill>
              <a:srgbClr val="984807"/>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'Education All County'!$A$130:$A$138</c:f>
              <c:strCache>
                <c:ptCount val="9"/>
                <c:pt idx="0">
                  <c:v>NEW YORK CITY*</c:v>
                </c:pt>
                <c:pt idx="1">
                  <c:v>Los Angeles County</c:v>
                </c:pt>
                <c:pt idx="2">
                  <c:v>San Francisco</c:v>
                </c:pt>
                <c:pt idx="3">
                  <c:v>Washington DC*</c:v>
                </c:pt>
                <c:pt idx="4">
                  <c:v>Cook County (Chicago)*</c:v>
                </c:pt>
                <c:pt idx="5">
                  <c:v>Suffolk County (Boston)</c:v>
                </c:pt>
                <c:pt idx="6">
                  <c:v>Philadelphia*</c:v>
                </c:pt>
                <c:pt idx="7">
                  <c:v>King WA (Seattle)</c:v>
                </c:pt>
                <c:pt idx="8">
                  <c:v>Miami-Dade</c:v>
                </c:pt>
              </c:strCache>
            </c:strRef>
          </c:cat>
          <c:val>
            <c:numRef>
              <c:f>'Education All County'!$B$130:$B$138</c:f>
              <c:numCache>
                <c:ptCount val="9"/>
                <c:pt idx="0">
                  <c:v>44.40810679751533</c:v>
                </c:pt>
                <c:pt idx="1">
                  <c:v>39.11441594014484</c:v>
                </c:pt>
                <c:pt idx="2">
                  <c:v>11.794712496806733</c:v>
                </c:pt>
                <c:pt idx="3">
                  <c:v>45.75406190091467</c:v>
                </c:pt>
                <c:pt idx="4">
                  <c:v>41.752892497615015</c:v>
                </c:pt>
                <c:pt idx="5">
                  <c:v>74.70042275155022</c:v>
                </c:pt>
                <c:pt idx="6">
                  <c:v>35.52808008025783</c:v>
                </c:pt>
                <c:pt idx="7">
                  <c:v>41.50873217475573</c:v>
                </c:pt>
                <c:pt idx="8">
                  <c:v>33.0521822653547</c:v>
                </c:pt>
              </c:numCache>
            </c:numRef>
          </c:val>
        </c:ser>
        <c:axId val="30191225"/>
        <c:axId val="3285570"/>
      </c:barChart>
      <c:catAx>
        <c:axId val="30191225"/>
        <c:scaling>
          <c:orientation val="minMax"/>
        </c:scaling>
        <c:axPos val="b"/>
        <c:delete val="0"/>
        <c:numFmt formatCode="General" sourceLinked="1"/>
        <c:majorTickMark val="out"/>
        <c:minorTickMark val="none"/>
        <c:tickLblPos val="nextTo"/>
        <c:spPr>
          <a:ln w="3175">
            <a:solidFill>
              <a:srgbClr val="808080"/>
            </a:solidFill>
          </a:ln>
        </c:spPr>
        <c:crossAx val="3285570"/>
        <c:crosses val="autoZero"/>
        <c:auto val="1"/>
        <c:lblOffset val="100"/>
        <c:tickLblSkip val="1"/>
        <c:noMultiLvlLbl val="0"/>
      </c:catAx>
      <c:valAx>
        <c:axId val="3285570"/>
        <c:scaling>
          <c:orientation val="minMax"/>
        </c:scaling>
        <c:axPos val="l"/>
        <c:title>
          <c:tx>
            <c:rich>
              <a:bodyPr vert="horz" rot="-5400000" anchor="ctr"/>
              <a:lstStyle/>
              <a:p>
                <a:pPr algn="ctr">
                  <a:defRPr/>
                </a:pPr>
                <a:r>
                  <a:rPr lang="en-US" cap="none" sz="1200" b="1" i="0" u="none" baseline="0">
                    <a:solidFill>
                      <a:srgbClr val="000000"/>
                    </a:solidFill>
                  </a:rPr>
                  <a:t>Per $1,000 of Area Residents' Personal Income</a:t>
                </a:r>
              </a:p>
            </c:rich>
          </c:tx>
          <c:layout>
            <c:manualLayout>
              <c:xMode val="factor"/>
              <c:yMode val="factor"/>
              <c:x val="0.000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191225"/>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Local Resources for Education</a:t>
            </a:r>
          </a:p>
        </c:rich>
      </c:tx>
      <c:layout>
        <c:manualLayout>
          <c:xMode val="factor"/>
          <c:yMode val="factor"/>
          <c:x val="-0.0015"/>
          <c:y val="-0.0065"/>
        </c:manualLayout>
      </c:layout>
      <c:spPr>
        <a:noFill/>
        <a:ln>
          <a:noFill/>
        </a:ln>
      </c:spPr>
    </c:title>
    <c:plotArea>
      <c:layout>
        <c:manualLayout>
          <c:xMode val="edge"/>
          <c:yMode val="edge"/>
          <c:x val="0.0415"/>
          <c:y val="0.15875"/>
          <c:w val="0.9305"/>
          <c:h val="0.7495"/>
        </c:manualLayout>
      </c:layout>
      <c:barChart>
        <c:barDir val="col"/>
        <c:grouping val="clustered"/>
        <c:varyColors val="0"/>
        <c:ser>
          <c:idx val="0"/>
          <c:order val="0"/>
          <c:tx>
            <c:strRef>
              <c:f>TRANSFER!$L$24</c:f>
              <c:strCache>
                <c:ptCount val="1"/>
                <c:pt idx="0">
                  <c:v>1992</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TRANSFER!$K$25:$K$30</c:f>
              <c:strCache>
                <c:ptCount val="6"/>
                <c:pt idx="0">
                  <c:v>U.S. Local  Government Total</c:v>
                </c:pt>
                <c:pt idx="1">
                  <c:v>New York City</c:v>
                </c:pt>
                <c:pt idx="2">
                  <c:v>Downstate Suburbs</c:v>
                </c:pt>
                <c:pt idx="3">
                  <c:v>Upstate Urban</c:v>
                </c:pt>
                <c:pt idx="4">
                  <c:v>Upstate Rural</c:v>
                </c:pt>
                <c:pt idx="5">
                  <c:v>New Jersey </c:v>
                </c:pt>
              </c:strCache>
            </c:strRef>
          </c:cat>
          <c:val>
            <c:numRef>
              <c:f>TRANSFER!$L$25:$L$30</c:f>
              <c:numCache>
                <c:ptCount val="6"/>
                <c:pt idx="0">
                  <c:v>0.47773655690640715</c:v>
                </c:pt>
                <c:pt idx="1">
                  <c:v>0.47054037126947706</c:v>
                </c:pt>
                <c:pt idx="2">
                  <c:v>0.7262439685380114</c:v>
                </c:pt>
                <c:pt idx="3">
                  <c:v>0.5251317366051611</c:v>
                </c:pt>
                <c:pt idx="4">
                  <c:v>0.42935719875916667</c:v>
                </c:pt>
                <c:pt idx="5">
                  <c:v>0.6139250261635668</c:v>
                </c:pt>
              </c:numCache>
            </c:numRef>
          </c:val>
        </c:ser>
        <c:ser>
          <c:idx val="1"/>
          <c:order val="1"/>
          <c:tx>
            <c:strRef>
              <c:f>TRANSFER!$M$24</c:f>
              <c:strCache>
                <c:ptCount val="1"/>
                <c:pt idx="0">
                  <c:v>2002</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TRANSFER!$K$25:$K$30</c:f>
              <c:strCache>
                <c:ptCount val="6"/>
                <c:pt idx="0">
                  <c:v>U.S. Local  Government Total</c:v>
                </c:pt>
                <c:pt idx="1">
                  <c:v>New York City</c:v>
                </c:pt>
                <c:pt idx="2">
                  <c:v>Downstate Suburbs</c:v>
                </c:pt>
                <c:pt idx="3">
                  <c:v>Upstate Urban</c:v>
                </c:pt>
                <c:pt idx="4">
                  <c:v>Upstate Rural</c:v>
                </c:pt>
                <c:pt idx="5">
                  <c:v>New Jersey </c:v>
                </c:pt>
              </c:strCache>
            </c:strRef>
          </c:cat>
          <c:val>
            <c:numRef>
              <c:f>TRANSFER!$M$25:$M$30</c:f>
              <c:numCache>
                <c:ptCount val="6"/>
                <c:pt idx="0">
                  <c:v>0.4573705025396002</c:v>
                </c:pt>
                <c:pt idx="1">
                  <c:v>0.49593795960454345</c:v>
                </c:pt>
                <c:pt idx="2">
                  <c:v>0.6436501976195428</c:v>
                </c:pt>
                <c:pt idx="3">
                  <c:v>0.4333387193277354</c:v>
                </c:pt>
                <c:pt idx="4">
                  <c:v>0.3870124731289079</c:v>
                </c:pt>
                <c:pt idx="5">
                  <c:v>0.6178852692517711</c:v>
                </c:pt>
              </c:numCache>
            </c:numRef>
          </c:val>
        </c:ser>
        <c:ser>
          <c:idx val="2"/>
          <c:order val="2"/>
          <c:tx>
            <c:strRef>
              <c:f>TRANSFER!$N$24</c:f>
              <c:strCache>
                <c:ptCount val="1"/>
                <c:pt idx="0">
                  <c:v>2012</c:v>
                </c:pt>
              </c:strCache>
            </c:strRef>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TRANSFER!$K$25:$K$30</c:f>
              <c:strCache>
                <c:ptCount val="6"/>
                <c:pt idx="0">
                  <c:v>U.S. Local  Government Total</c:v>
                </c:pt>
                <c:pt idx="1">
                  <c:v>New York City</c:v>
                </c:pt>
                <c:pt idx="2">
                  <c:v>Downstate Suburbs</c:v>
                </c:pt>
                <c:pt idx="3">
                  <c:v>Upstate Urban</c:v>
                </c:pt>
                <c:pt idx="4">
                  <c:v>Upstate Rural</c:v>
                </c:pt>
                <c:pt idx="5">
                  <c:v>New Jersey </c:v>
                </c:pt>
              </c:strCache>
            </c:strRef>
          </c:cat>
          <c:val>
            <c:numRef>
              <c:f>TRANSFER!$N$25:$N$30</c:f>
              <c:numCache>
                <c:ptCount val="6"/>
                <c:pt idx="0">
                  <c:v>0.4612873097049194</c:v>
                </c:pt>
                <c:pt idx="1">
                  <c:v>0.5309896563907405</c:v>
                </c:pt>
                <c:pt idx="2">
                  <c:v>0.6753533129850405</c:v>
                </c:pt>
                <c:pt idx="3">
                  <c:v>0.455723521228038</c:v>
                </c:pt>
                <c:pt idx="4">
                  <c:v>0.38031417741256174</c:v>
                </c:pt>
                <c:pt idx="5">
                  <c:v>0.8523491453037563</c:v>
                </c:pt>
              </c:numCache>
            </c:numRef>
          </c:val>
        </c:ser>
        <c:axId val="34029475"/>
        <c:axId val="37829820"/>
      </c:barChart>
      <c:catAx>
        <c:axId val="34029475"/>
        <c:scaling>
          <c:orientation val="minMax"/>
        </c:scaling>
        <c:axPos val="b"/>
        <c:delete val="0"/>
        <c:numFmt formatCode="General" sourceLinked="1"/>
        <c:majorTickMark val="out"/>
        <c:minorTickMark val="none"/>
        <c:tickLblPos val="nextTo"/>
        <c:spPr>
          <a:ln w="3175">
            <a:solidFill>
              <a:srgbClr val="808080"/>
            </a:solidFill>
          </a:ln>
        </c:spPr>
        <c:crossAx val="37829820"/>
        <c:crosses val="autoZero"/>
        <c:auto val="1"/>
        <c:lblOffset val="100"/>
        <c:tickLblSkip val="1"/>
        <c:noMultiLvlLbl val="0"/>
      </c:catAx>
      <c:valAx>
        <c:axId val="37829820"/>
        <c:scaling>
          <c:orientation val="minMax"/>
        </c:scaling>
        <c:axPos val="l"/>
        <c:title>
          <c:tx>
            <c:rich>
              <a:bodyPr vert="horz" rot="-5400000" anchor="ctr"/>
              <a:lstStyle/>
              <a:p>
                <a:pPr algn="ctr">
                  <a:defRPr/>
                </a:pPr>
                <a:r>
                  <a:rPr lang="en-US" cap="none" sz="1200" b="1" i="0" u="none" baseline="0">
                    <a:solidFill>
                      <a:srgbClr val="000000"/>
                    </a:solidFill>
                  </a:rPr>
                  <a:t>Percent of Local Government Total Spending on Education</a:t>
                </a:r>
              </a:p>
            </c:rich>
          </c:tx>
          <c:layout>
            <c:manualLayout>
              <c:xMode val="factor"/>
              <c:yMode val="factor"/>
              <c:x val="-0.000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29475"/>
        <c:crossesAt val="1"/>
        <c:crossBetween val="between"/>
        <c:dispUnits/>
      </c:valAx>
      <c:spPr>
        <a:solidFill>
          <a:srgbClr val="FFFFFF"/>
        </a:solidFill>
        <a:ln w="25400">
          <a:solidFill>
            <a:srgbClr val="000000"/>
          </a:solidFill>
        </a:ln>
      </c:spPr>
    </c:plotArea>
    <c:legend>
      <c:legendPos val="b"/>
      <c:layout>
        <c:manualLayout>
          <c:xMode val="edge"/>
          <c:yMode val="edge"/>
          <c:x val="0.39025"/>
          <c:y val="0.93625"/>
          <c:w val="0.201"/>
          <c:h val="0.040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State (and Federal Via State) Education Aid To Local Governments</a:t>
            </a:r>
          </a:p>
        </c:rich>
      </c:tx>
      <c:layout>
        <c:manualLayout>
          <c:xMode val="factor"/>
          <c:yMode val="factor"/>
          <c:x val="-0.0015"/>
          <c:y val="-0.0065"/>
        </c:manualLayout>
      </c:layout>
      <c:spPr>
        <a:noFill/>
        <a:ln>
          <a:noFill/>
        </a:ln>
      </c:spPr>
    </c:title>
    <c:plotArea>
      <c:layout>
        <c:manualLayout>
          <c:xMode val="edge"/>
          <c:yMode val="edge"/>
          <c:x val="0.0415"/>
          <c:y val="0.15875"/>
          <c:w val="0.9305"/>
          <c:h val="0.7545"/>
        </c:manualLayout>
      </c:layout>
      <c:barChart>
        <c:barDir val="col"/>
        <c:grouping val="clustered"/>
        <c:varyColors val="0"/>
        <c:ser>
          <c:idx val="0"/>
          <c:order val="0"/>
          <c:tx>
            <c:strRef>
              <c:f>TRANSFER!$Q$24</c:f>
              <c:strCache>
                <c:ptCount val="1"/>
                <c:pt idx="0">
                  <c:v>1992</c:v>
                </c:pt>
              </c:strCache>
            </c:strRef>
          </c:tx>
          <c:spPr>
            <a:solidFill>
              <a:srgbClr val="D9D9D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TRANSFER!$P$25:$P$30</c:f>
              <c:strCache>
                <c:ptCount val="6"/>
                <c:pt idx="0">
                  <c:v>U.S. Local  Government Total</c:v>
                </c:pt>
                <c:pt idx="1">
                  <c:v>New York City</c:v>
                </c:pt>
                <c:pt idx="2">
                  <c:v>Downstate Suburbs</c:v>
                </c:pt>
                <c:pt idx="3">
                  <c:v>Upstate Urban</c:v>
                </c:pt>
                <c:pt idx="4">
                  <c:v>Upstate Rural</c:v>
                </c:pt>
                <c:pt idx="5">
                  <c:v>New Jersey </c:v>
                </c:pt>
              </c:strCache>
            </c:strRef>
          </c:cat>
          <c:val>
            <c:numRef>
              <c:f>TRANSFER!$Q$25:$Q$30</c:f>
              <c:numCache>
                <c:ptCount val="6"/>
                <c:pt idx="0">
                  <c:v>22.89284011853689</c:v>
                </c:pt>
                <c:pt idx="1">
                  <c:v>20.839721700904178</c:v>
                </c:pt>
                <c:pt idx="2">
                  <c:v>14.637254205590601</c:v>
                </c:pt>
                <c:pt idx="3">
                  <c:v>27.773523235394435</c:v>
                </c:pt>
                <c:pt idx="4">
                  <c:v>43.99064877886604</c:v>
                </c:pt>
                <c:pt idx="5">
                  <c:v>17.39756862626229</c:v>
                </c:pt>
              </c:numCache>
            </c:numRef>
          </c:val>
        </c:ser>
        <c:ser>
          <c:idx val="1"/>
          <c:order val="1"/>
          <c:tx>
            <c:strRef>
              <c:f>TRANSFER!$R$24</c:f>
              <c:strCache>
                <c:ptCount val="1"/>
                <c:pt idx="0">
                  <c:v>2002</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TRANSFER!$P$25:$P$30</c:f>
              <c:strCache>
                <c:ptCount val="6"/>
                <c:pt idx="0">
                  <c:v>U.S. Local  Government Total</c:v>
                </c:pt>
                <c:pt idx="1">
                  <c:v>New York City</c:v>
                </c:pt>
                <c:pt idx="2">
                  <c:v>Downstate Suburbs</c:v>
                </c:pt>
                <c:pt idx="3">
                  <c:v>Upstate Urban</c:v>
                </c:pt>
                <c:pt idx="4">
                  <c:v>Upstate Rural</c:v>
                </c:pt>
                <c:pt idx="5">
                  <c:v>New Jersey </c:v>
                </c:pt>
              </c:strCache>
            </c:strRef>
          </c:cat>
          <c:val>
            <c:numRef>
              <c:f>TRANSFER!$R$25:$R$30</c:f>
              <c:numCache>
                <c:ptCount val="6"/>
                <c:pt idx="0">
                  <c:v>25.367188699238653</c:v>
                </c:pt>
                <c:pt idx="1">
                  <c:v>23.69105579520209</c:v>
                </c:pt>
                <c:pt idx="2">
                  <c:v>20.28910493884597</c:v>
                </c:pt>
                <c:pt idx="3">
                  <c:v>37.315877871836285</c:v>
                </c:pt>
                <c:pt idx="4">
                  <c:v>56.555143597342884</c:v>
                </c:pt>
                <c:pt idx="5">
                  <c:v>18.432479153116123</c:v>
                </c:pt>
              </c:numCache>
            </c:numRef>
          </c:val>
        </c:ser>
        <c:ser>
          <c:idx val="2"/>
          <c:order val="2"/>
          <c:tx>
            <c:strRef>
              <c:f>TRANSFER!$S$24</c:f>
              <c:strCache>
                <c:ptCount val="1"/>
                <c:pt idx="0">
                  <c:v>2012</c:v>
                </c:pt>
              </c:strCache>
            </c:strRef>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TRANSFER!$P$25:$P$30</c:f>
              <c:strCache>
                <c:ptCount val="6"/>
                <c:pt idx="0">
                  <c:v>U.S. Local  Government Total</c:v>
                </c:pt>
                <c:pt idx="1">
                  <c:v>New York City</c:v>
                </c:pt>
                <c:pt idx="2">
                  <c:v>Downstate Suburbs</c:v>
                </c:pt>
                <c:pt idx="3">
                  <c:v>Upstate Urban</c:v>
                </c:pt>
                <c:pt idx="4">
                  <c:v>Upstate Rural</c:v>
                </c:pt>
                <c:pt idx="5">
                  <c:v>New Jersey </c:v>
                </c:pt>
              </c:strCache>
            </c:strRef>
          </c:cat>
          <c:val>
            <c:numRef>
              <c:f>TRANSFER!$S$25:$S$30</c:f>
              <c:numCache>
                <c:ptCount val="6"/>
                <c:pt idx="0">
                  <c:v>22.920406027148392</c:v>
                </c:pt>
                <c:pt idx="1">
                  <c:v>21.920834026622526</c:v>
                </c:pt>
                <c:pt idx="2">
                  <c:v>18.412491687256587</c:v>
                </c:pt>
                <c:pt idx="3">
                  <c:v>34.253305513017146</c:v>
                </c:pt>
                <c:pt idx="4">
                  <c:v>45.802530897776585</c:v>
                </c:pt>
                <c:pt idx="5">
                  <c:v>7.524296271593959</c:v>
                </c:pt>
              </c:numCache>
            </c:numRef>
          </c:val>
        </c:ser>
        <c:axId val="4924061"/>
        <c:axId val="44316550"/>
      </c:barChart>
      <c:catAx>
        <c:axId val="4924061"/>
        <c:scaling>
          <c:orientation val="minMax"/>
        </c:scaling>
        <c:axPos val="b"/>
        <c:delete val="0"/>
        <c:numFmt formatCode="General" sourceLinked="1"/>
        <c:majorTickMark val="out"/>
        <c:minorTickMark val="none"/>
        <c:tickLblPos val="nextTo"/>
        <c:spPr>
          <a:ln w="3175">
            <a:solidFill>
              <a:srgbClr val="808080"/>
            </a:solidFill>
          </a:ln>
        </c:spPr>
        <c:crossAx val="44316550"/>
        <c:crosses val="autoZero"/>
        <c:auto val="1"/>
        <c:lblOffset val="100"/>
        <c:tickLblSkip val="1"/>
        <c:noMultiLvlLbl val="0"/>
      </c:catAx>
      <c:valAx>
        <c:axId val="44316550"/>
        <c:scaling>
          <c:orientation val="minMax"/>
        </c:scaling>
        <c:axPos val="l"/>
        <c:title>
          <c:tx>
            <c:rich>
              <a:bodyPr vert="horz" rot="-5400000" anchor="ctr"/>
              <a:lstStyle/>
              <a:p>
                <a:pPr algn="ctr">
                  <a:defRPr/>
                </a:pPr>
                <a:r>
                  <a:rPr lang="en-US" cap="none" sz="1200" b="1" i="0" u="none" baseline="0">
                    <a:solidFill>
                      <a:srgbClr val="000000"/>
                    </a:solidFill>
                  </a:rPr>
                  <a:t>Per $1,000 of Area Residents' Personal Income</a:t>
                </a:r>
              </a:p>
            </c:rich>
          </c:tx>
          <c:layout>
            <c:manualLayout>
              <c:xMode val="factor"/>
              <c:yMode val="factor"/>
              <c:x val="0.000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24061"/>
        <c:crossesAt val="1"/>
        <c:crossBetween val="between"/>
        <c:dispUnits/>
      </c:valAx>
      <c:spPr>
        <a:solidFill>
          <a:srgbClr val="FFFFFF"/>
        </a:solidFill>
        <a:ln w="25400">
          <a:solidFill>
            <a:srgbClr val="000000"/>
          </a:solidFill>
        </a:ln>
      </c:spPr>
    </c:plotArea>
    <c:legend>
      <c:legendPos val="b"/>
      <c:layout>
        <c:manualLayout>
          <c:xMode val="edge"/>
          <c:yMode val="edge"/>
          <c:x val="0.40875"/>
          <c:y val="0.94"/>
          <c:w val="0.167"/>
          <c:h val="0.03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Local Government Education Capital Construction Expenditures</a:t>
            </a:r>
          </a:p>
        </c:rich>
      </c:tx>
      <c:layout>
        <c:manualLayout>
          <c:xMode val="factor"/>
          <c:yMode val="factor"/>
          <c:x val="-0.0015"/>
          <c:y val="-0.0065"/>
        </c:manualLayout>
      </c:layout>
      <c:spPr>
        <a:noFill/>
        <a:ln>
          <a:noFill/>
        </a:ln>
      </c:spPr>
    </c:title>
    <c:plotArea>
      <c:layout>
        <c:manualLayout>
          <c:xMode val="edge"/>
          <c:yMode val="edge"/>
          <c:x val="0.0415"/>
          <c:y val="0.15875"/>
          <c:w val="0.9305"/>
          <c:h val="0.7495"/>
        </c:manualLayout>
      </c:layout>
      <c:barChart>
        <c:barDir val="col"/>
        <c:grouping val="clustered"/>
        <c:varyColors val="0"/>
        <c:ser>
          <c:idx val="0"/>
          <c:order val="0"/>
          <c:tx>
            <c:strRef>
              <c:f>TRANSFER!$Q$6</c:f>
              <c:strCache>
                <c:ptCount val="1"/>
                <c:pt idx="0">
                  <c:v>1992</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TRANSFER!$P$7:$P$12</c:f>
              <c:strCache>
                <c:ptCount val="6"/>
                <c:pt idx="0">
                  <c:v>U.S. Local  Government Total</c:v>
                </c:pt>
                <c:pt idx="1">
                  <c:v>New York City</c:v>
                </c:pt>
                <c:pt idx="2">
                  <c:v>Downstate Suburbs</c:v>
                </c:pt>
                <c:pt idx="3">
                  <c:v>Upstate Urban</c:v>
                </c:pt>
                <c:pt idx="4">
                  <c:v>Upstate Rural</c:v>
                </c:pt>
                <c:pt idx="5">
                  <c:v>New Jersey </c:v>
                </c:pt>
              </c:strCache>
            </c:strRef>
          </c:cat>
          <c:val>
            <c:numRef>
              <c:f>TRANSFER!$Q$7:$Q$12</c:f>
              <c:numCache>
                <c:ptCount val="6"/>
                <c:pt idx="0">
                  <c:v>2.841700621389012</c:v>
                </c:pt>
                <c:pt idx="1">
                  <c:v>3.261361118872741</c:v>
                </c:pt>
                <c:pt idx="2">
                  <c:v>1.5554082818642572</c:v>
                </c:pt>
                <c:pt idx="3">
                  <c:v>3.6408563311349904</c:v>
                </c:pt>
                <c:pt idx="4">
                  <c:v>5.212886654156978</c:v>
                </c:pt>
                <c:pt idx="5">
                  <c:v>1.0995861857602292</c:v>
                </c:pt>
              </c:numCache>
            </c:numRef>
          </c:val>
        </c:ser>
        <c:ser>
          <c:idx val="1"/>
          <c:order val="1"/>
          <c:tx>
            <c:strRef>
              <c:f>TRANSFER!$R$6</c:f>
              <c:strCache>
                <c:ptCount val="1"/>
                <c:pt idx="0">
                  <c:v>2002</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TRANSFER!$P$7:$P$12</c:f>
              <c:strCache>
                <c:ptCount val="6"/>
                <c:pt idx="0">
                  <c:v>U.S. Local  Government Total</c:v>
                </c:pt>
                <c:pt idx="1">
                  <c:v>New York City</c:v>
                </c:pt>
                <c:pt idx="2">
                  <c:v>Downstate Suburbs</c:v>
                </c:pt>
                <c:pt idx="3">
                  <c:v>Upstate Urban</c:v>
                </c:pt>
                <c:pt idx="4">
                  <c:v>Upstate Rural</c:v>
                </c:pt>
                <c:pt idx="5">
                  <c:v>New Jersey </c:v>
                </c:pt>
              </c:strCache>
            </c:strRef>
          </c:cat>
          <c:val>
            <c:numRef>
              <c:f>TRANSFER!$R$7:$R$12</c:f>
              <c:numCache>
                <c:ptCount val="6"/>
                <c:pt idx="0">
                  <c:v>4.5946100488627915</c:v>
                </c:pt>
                <c:pt idx="1">
                  <c:v>5.789322418332836</c:v>
                </c:pt>
                <c:pt idx="2">
                  <c:v>4.404509504915522</c:v>
                </c:pt>
                <c:pt idx="3">
                  <c:v>5.3049309098618584</c:v>
                </c:pt>
                <c:pt idx="4">
                  <c:v>14.049587533000592</c:v>
                </c:pt>
                <c:pt idx="5">
                  <c:v>3.1469553370358665</c:v>
                </c:pt>
              </c:numCache>
            </c:numRef>
          </c:val>
        </c:ser>
        <c:ser>
          <c:idx val="2"/>
          <c:order val="2"/>
          <c:tx>
            <c:strRef>
              <c:f>TRANSFER!$S$6</c:f>
              <c:strCache>
                <c:ptCount val="1"/>
                <c:pt idx="0">
                  <c:v>2012</c:v>
                </c:pt>
              </c:strCache>
            </c:strRef>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TRANSFER!$P$7:$P$12</c:f>
              <c:strCache>
                <c:ptCount val="6"/>
                <c:pt idx="0">
                  <c:v>U.S. Local  Government Total</c:v>
                </c:pt>
                <c:pt idx="1">
                  <c:v>New York City</c:v>
                </c:pt>
                <c:pt idx="2">
                  <c:v>Downstate Suburbs</c:v>
                </c:pt>
                <c:pt idx="3">
                  <c:v>Upstate Urban</c:v>
                </c:pt>
                <c:pt idx="4">
                  <c:v>Upstate Rural</c:v>
                </c:pt>
                <c:pt idx="5">
                  <c:v>New Jersey </c:v>
                </c:pt>
              </c:strCache>
            </c:strRef>
          </c:cat>
          <c:val>
            <c:numRef>
              <c:f>TRANSFER!$S$7:$S$12</c:f>
              <c:numCache>
                <c:ptCount val="6"/>
                <c:pt idx="0">
                  <c:v>3.218153526798975</c:v>
                </c:pt>
                <c:pt idx="1">
                  <c:v>4.404297630161772</c:v>
                </c:pt>
                <c:pt idx="2">
                  <c:v>1.5007046074856645</c:v>
                </c:pt>
                <c:pt idx="3">
                  <c:v>4.139978993296356</c:v>
                </c:pt>
                <c:pt idx="4">
                  <c:v>4.811667226188119</c:v>
                </c:pt>
                <c:pt idx="5">
                  <c:v>2.1035851531706853</c:v>
                </c:pt>
              </c:numCache>
            </c:numRef>
          </c:val>
        </c:ser>
        <c:axId val="63304631"/>
        <c:axId val="32870768"/>
      </c:barChart>
      <c:catAx>
        <c:axId val="63304631"/>
        <c:scaling>
          <c:orientation val="minMax"/>
        </c:scaling>
        <c:axPos val="b"/>
        <c:delete val="0"/>
        <c:numFmt formatCode="General" sourceLinked="1"/>
        <c:majorTickMark val="out"/>
        <c:minorTickMark val="none"/>
        <c:tickLblPos val="nextTo"/>
        <c:spPr>
          <a:ln w="3175">
            <a:solidFill>
              <a:srgbClr val="808080"/>
            </a:solidFill>
          </a:ln>
        </c:spPr>
        <c:crossAx val="32870768"/>
        <c:crosses val="autoZero"/>
        <c:auto val="1"/>
        <c:lblOffset val="100"/>
        <c:tickLblSkip val="1"/>
        <c:noMultiLvlLbl val="0"/>
      </c:catAx>
      <c:valAx>
        <c:axId val="32870768"/>
        <c:scaling>
          <c:orientation val="minMax"/>
          <c:max val="100"/>
        </c:scaling>
        <c:axPos val="l"/>
        <c:title>
          <c:tx>
            <c:rich>
              <a:bodyPr vert="horz" rot="-5400000" anchor="ctr"/>
              <a:lstStyle/>
              <a:p>
                <a:pPr algn="ctr">
                  <a:defRPr/>
                </a:pPr>
                <a:r>
                  <a:rPr lang="en-US" cap="none" sz="1200" b="1" i="0" u="none" baseline="0">
                    <a:solidFill>
                      <a:srgbClr val="000000"/>
                    </a:solidFill>
                  </a:rPr>
                  <a:t>Per $1,000 of Area Residents' Personal Income</a:t>
                </a:r>
              </a:p>
            </c:rich>
          </c:tx>
          <c:layout>
            <c:manualLayout>
              <c:xMode val="factor"/>
              <c:yMode val="factor"/>
              <c:x val="0.00075"/>
              <c:y val="-0.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304631"/>
        <c:crossesAt val="1"/>
        <c:crossBetween val="between"/>
        <c:dispUnits/>
      </c:valAx>
      <c:spPr>
        <a:solidFill>
          <a:srgbClr val="FFFFFF"/>
        </a:solidFill>
        <a:ln w="12700">
          <a:solidFill>
            <a:srgbClr val="000000"/>
          </a:solidFill>
        </a:ln>
      </c:spPr>
    </c:plotArea>
    <c:legend>
      <c:legendPos val="b"/>
      <c:layout>
        <c:manualLayout>
          <c:xMode val="edge"/>
          <c:yMode val="edge"/>
          <c:x val="0.3915"/>
          <c:y val="0.93625"/>
          <c:w val="0.201"/>
          <c:h val="0.040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Elementary and Secondary School Expenditures</a:t>
            </a:r>
          </a:p>
        </c:rich>
      </c:tx>
      <c:layout>
        <c:manualLayout>
          <c:xMode val="factor"/>
          <c:yMode val="factor"/>
          <c:x val="-0.0015"/>
          <c:y val="-0.0065"/>
        </c:manualLayout>
      </c:layout>
      <c:spPr>
        <a:noFill/>
        <a:ln>
          <a:noFill/>
        </a:ln>
      </c:spPr>
    </c:title>
    <c:plotArea>
      <c:layout>
        <c:manualLayout>
          <c:xMode val="edge"/>
          <c:yMode val="edge"/>
          <c:x val="0.0415"/>
          <c:y val="0.15875"/>
          <c:w val="0.9305"/>
          <c:h val="0.8025"/>
        </c:manualLayout>
      </c:layout>
      <c:barChart>
        <c:barDir val="col"/>
        <c:grouping val="clustered"/>
        <c:varyColors val="0"/>
        <c:ser>
          <c:idx val="0"/>
          <c:order val="0"/>
          <c:tx>
            <c:strRef>
              <c:f>'Education All County'!$B$139</c:f>
              <c:strCache>
                <c:ptCount val="1"/>
                <c:pt idx="0">
                  <c:v/>
                </c:pt>
              </c:strCache>
            </c:strRef>
          </c:tx>
          <c:spPr>
            <a:solidFill>
              <a:srgbClr val="984807"/>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'Education All County'!$A$140:$A$149</c:f>
              <c:strCache>
                <c:ptCount val="10"/>
                <c:pt idx="0">
                  <c:v>DOWNSTATE SUBURBS</c:v>
                </c:pt>
                <c:pt idx="1">
                  <c:v>Middlesex County MA</c:v>
                </c:pt>
                <c:pt idx="2">
                  <c:v>Fairfield County CT</c:v>
                </c:pt>
                <c:pt idx="3">
                  <c:v>Montgomergy County PA</c:v>
                </c:pt>
                <c:pt idx="4">
                  <c:v>Montgomergy County MD</c:v>
                </c:pt>
                <c:pt idx="5">
                  <c:v>Fairfax County VA</c:v>
                </c:pt>
                <c:pt idx="6">
                  <c:v>Wake County NC (Raleigh)</c:v>
                </c:pt>
                <c:pt idx="7">
                  <c:v>Palm Beach County FL</c:v>
                </c:pt>
                <c:pt idx="8">
                  <c:v>Orange County CA</c:v>
                </c:pt>
                <c:pt idx="9">
                  <c:v>Santa Clara County CA</c:v>
                </c:pt>
              </c:strCache>
            </c:strRef>
          </c:cat>
          <c:val>
            <c:numRef>
              <c:f>'Education All County'!$B$140:$B$149</c:f>
              <c:numCache>
                <c:ptCount val="10"/>
                <c:pt idx="0">
                  <c:v>54.55020449253751</c:v>
                </c:pt>
                <c:pt idx="1">
                  <c:v>12.576228584852188</c:v>
                </c:pt>
                <c:pt idx="2">
                  <c:v>30.126607934657994</c:v>
                </c:pt>
                <c:pt idx="3">
                  <c:v>31.24542826880812</c:v>
                </c:pt>
                <c:pt idx="4">
                  <c:v>33.19628176011091</c:v>
                </c:pt>
                <c:pt idx="5">
                  <c:v>30.019775858893762</c:v>
                </c:pt>
                <c:pt idx="6">
                  <c:v>28.555649361544596</c:v>
                </c:pt>
                <c:pt idx="7">
                  <c:v>21.77644650379387</c:v>
                </c:pt>
                <c:pt idx="8">
                  <c:v>27.954392120493992</c:v>
                </c:pt>
                <c:pt idx="9">
                  <c:v>23.874490956296043</c:v>
                </c:pt>
              </c:numCache>
            </c:numRef>
          </c:val>
        </c:ser>
        <c:axId val="29570131"/>
        <c:axId val="64804588"/>
      </c:barChart>
      <c:catAx>
        <c:axId val="29570131"/>
        <c:scaling>
          <c:orientation val="minMax"/>
        </c:scaling>
        <c:axPos val="b"/>
        <c:delete val="0"/>
        <c:numFmt formatCode="General" sourceLinked="1"/>
        <c:majorTickMark val="out"/>
        <c:minorTickMark val="none"/>
        <c:tickLblPos val="nextTo"/>
        <c:spPr>
          <a:ln w="3175">
            <a:solidFill>
              <a:srgbClr val="808080"/>
            </a:solidFill>
          </a:ln>
        </c:spPr>
        <c:crossAx val="64804588"/>
        <c:crosses val="autoZero"/>
        <c:auto val="1"/>
        <c:lblOffset val="100"/>
        <c:tickLblSkip val="1"/>
        <c:noMultiLvlLbl val="0"/>
      </c:catAx>
      <c:valAx>
        <c:axId val="64804588"/>
        <c:scaling>
          <c:orientation val="minMax"/>
          <c:max val="80"/>
        </c:scaling>
        <c:axPos val="l"/>
        <c:title>
          <c:tx>
            <c:rich>
              <a:bodyPr vert="horz" rot="-5400000" anchor="ctr"/>
              <a:lstStyle/>
              <a:p>
                <a:pPr algn="ctr">
                  <a:defRPr/>
                </a:pPr>
                <a:r>
                  <a:rPr lang="en-US" cap="none" sz="1200" b="1" i="0" u="none" baseline="0">
                    <a:solidFill>
                      <a:srgbClr val="000000"/>
                    </a:solidFill>
                  </a:rPr>
                  <a:t>Per $1,000 of Area Residents' Personal  Income</a:t>
                </a:r>
              </a:p>
            </c:rich>
          </c:tx>
          <c:layout>
            <c:manualLayout>
              <c:xMode val="factor"/>
              <c:yMode val="factor"/>
              <c:x val="0.000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570131"/>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Elementary and Secondary School Expenditures</a:t>
            </a:r>
          </a:p>
        </c:rich>
      </c:tx>
      <c:layout>
        <c:manualLayout>
          <c:xMode val="factor"/>
          <c:yMode val="factor"/>
          <c:x val="-0.0015"/>
          <c:y val="-0.0065"/>
        </c:manualLayout>
      </c:layout>
      <c:spPr>
        <a:noFill/>
        <a:ln>
          <a:noFill/>
        </a:ln>
      </c:spPr>
    </c:title>
    <c:plotArea>
      <c:layout>
        <c:manualLayout>
          <c:xMode val="edge"/>
          <c:yMode val="edge"/>
          <c:x val="0.0415"/>
          <c:y val="0.15875"/>
          <c:w val="0.9305"/>
          <c:h val="0.8015"/>
        </c:manualLayout>
      </c:layout>
      <c:barChart>
        <c:barDir val="col"/>
        <c:grouping val="clustered"/>
        <c:varyColors val="0"/>
        <c:ser>
          <c:idx val="0"/>
          <c:order val="0"/>
          <c:spPr>
            <a:solidFill>
              <a:srgbClr val="984807"/>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'Education All County'!$A$151:$A$160</c:f>
              <c:strCache>
                <c:ptCount val="10"/>
                <c:pt idx="0">
                  <c:v>UPSTATE URBAN</c:v>
                </c:pt>
                <c:pt idx="1">
                  <c:v>Hennipin MN (Minneapolis)</c:v>
                </c:pt>
                <c:pt idx="2">
                  <c:v>Alleghany PA (Pittsburgh)</c:v>
                </c:pt>
                <c:pt idx="4">
                  <c:v>Hillsborough FL (Tampa)</c:v>
                </c:pt>
                <c:pt idx="5">
                  <c:v>Dallas County</c:v>
                </c:pt>
                <c:pt idx="6">
                  <c:v>Tarrant County (Fort Worth)</c:v>
                </c:pt>
                <c:pt idx="7">
                  <c:v>Mariacopa County (Phoenix)</c:v>
                </c:pt>
                <c:pt idx="8">
                  <c:v>Tulsa County OK</c:v>
                </c:pt>
                <c:pt idx="9">
                  <c:v>Oklahoma County OK</c:v>
                </c:pt>
              </c:strCache>
            </c:strRef>
          </c:cat>
          <c:val>
            <c:numRef>
              <c:f>'Education All County'!$B$151:$B$160</c:f>
              <c:numCache>
                <c:ptCount val="10"/>
                <c:pt idx="0">
                  <c:v>59.02993321973998</c:v>
                </c:pt>
                <c:pt idx="1">
                  <c:v>29.30167130513315</c:v>
                </c:pt>
                <c:pt idx="2">
                  <c:v>37.88669980541331</c:v>
                </c:pt>
                <c:pt idx="4">
                  <c:v>36.241381718274596</c:v>
                </c:pt>
                <c:pt idx="5">
                  <c:v>34.60507519647526</c:v>
                </c:pt>
                <c:pt idx="6">
                  <c:v>35.52726236878804</c:v>
                </c:pt>
                <c:pt idx="7">
                  <c:v>32.17770928210125</c:v>
                </c:pt>
                <c:pt idx="8">
                  <c:v>30.26310024054607</c:v>
                </c:pt>
                <c:pt idx="9">
                  <c:v>28.160688941532207</c:v>
                </c:pt>
              </c:numCache>
            </c:numRef>
          </c:val>
        </c:ser>
        <c:axId val="46370381"/>
        <c:axId val="14680246"/>
      </c:barChart>
      <c:catAx>
        <c:axId val="46370381"/>
        <c:scaling>
          <c:orientation val="minMax"/>
        </c:scaling>
        <c:axPos val="b"/>
        <c:delete val="0"/>
        <c:numFmt formatCode="General" sourceLinked="1"/>
        <c:majorTickMark val="out"/>
        <c:minorTickMark val="none"/>
        <c:tickLblPos val="nextTo"/>
        <c:spPr>
          <a:ln w="3175">
            <a:solidFill>
              <a:srgbClr val="808080"/>
            </a:solidFill>
          </a:ln>
        </c:spPr>
        <c:crossAx val="14680246"/>
        <c:crosses val="autoZero"/>
        <c:auto val="1"/>
        <c:lblOffset val="100"/>
        <c:tickLblSkip val="1"/>
        <c:noMultiLvlLbl val="0"/>
      </c:catAx>
      <c:valAx>
        <c:axId val="14680246"/>
        <c:scaling>
          <c:orientation val="minMax"/>
          <c:max val="80"/>
        </c:scaling>
        <c:axPos val="l"/>
        <c:title>
          <c:tx>
            <c:rich>
              <a:bodyPr vert="horz" rot="-5400000" anchor="ctr"/>
              <a:lstStyle/>
              <a:p>
                <a:pPr algn="ctr">
                  <a:defRPr/>
                </a:pPr>
                <a:r>
                  <a:rPr lang="en-US" cap="none" sz="1200" b="1" i="0" u="none" baseline="0">
                    <a:solidFill>
                      <a:srgbClr val="000000"/>
                    </a:solidFill>
                  </a:rPr>
                  <a:t>Per $1,000 of Area Residents' Personal Income</a:t>
                </a:r>
              </a:p>
            </c:rich>
          </c:tx>
          <c:layout>
            <c:manualLayout>
              <c:xMode val="factor"/>
              <c:yMode val="factor"/>
              <c:x val="0.000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370381"/>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Elementary and Secondary School Expenditures In FY 2012</a:t>
            </a:r>
          </a:p>
        </c:rich>
      </c:tx>
      <c:layout>
        <c:manualLayout>
          <c:xMode val="factor"/>
          <c:yMode val="factor"/>
          <c:x val="-0.0015"/>
          <c:y val="-0.0065"/>
        </c:manualLayout>
      </c:layout>
      <c:spPr>
        <a:noFill/>
        <a:ln>
          <a:noFill/>
        </a:ln>
      </c:spPr>
    </c:title>
    <c:plotArea>
      <c:layout>
        <c:manualLayout>
          <c:xMode val="edge"/>
          <c:yMode val="edge"/>
          <c:x val="0.01575"/>
          <c:y val="0.1585"/>
          <c:w val="0.95675"/>
          <c:h val="0.71725"/>
        </c:manualLayout>
      </c:layout>
      <c:barChart>
        <c:barDir val="bar"/>
        <c:grouping val="stacked"/>
        <c:varyColors val="0"/>
        <c:ser>
          <c:idx val="0"/>
          <c:order val="0"/>
          <c:tx>
            <c:strRef>
              <c:f>TRANSFER!$L$45</c:f>
              <c:strCache>
                <c:ptCount val="1"/>
                <c:pt idx="0">
                  <c:v>Current</c:v>
                </c:pt>
              </c:strCache>
            </c:strRef>
          </c:tx>
          <c:spPr>
            <a:solidFill>
              <a:srgbClr val="984807"/>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TRANSFER!$K$46:$K$63</c:f>
              <c:strCache>
                <c:ptCount val="18"/>
                <c:pt idx="0">
                  <c:v>Washington</c:v>
                </c:pt>
                <c:pt idx="1">
                  <c:v>California</c:v>
                </c:pt>
                <c:pt idx="2">
                  <c:v>Oklahoma</c:v>
                </c:pt>
                <c:pt idx="3">
                  <c:v>Texas</c:v>
                </c:pt>
                <c:pt idx="4">
                  <c:v>Minnesota</c:v>
                </c:pt>
                <c:pt idx="5">
                  <c:v>Illinois*</c:v>
                </c:pt>
                <c:pt idx="6">
                  <c:v>Florida</c:v>
                </c:pt>
                <c:pt idx="7">
                  <c:v>North Carolina</c:v>
                </c:pt>
                <c:pt idx="8">
                  <c:v>Pennsylvania*</c:v>
                </c:pt>
                <c:pt idx="9">
                  <c:v>Massachusetts</c:v>
                </c:pt>
                <c:pt idx="10">
                  <c:v>Rest of Connecticut</c:v>
                </c:pt>
                <c:pt idx="11">
                  <c:v>Fairfield County</c:v>
                </c:pt>
                <c:pt idx="12">
                  <c:v>New Jersey</c:v>
                </c:pt>
                <c:pt idx="13">
                  <c:v>Rest of NY State</c:v>
                </c:pt>
                <c:pt idx="14">
                  <c:v>Upstate Urban Counties</c:v>
                </c:pt>
                <c:pt idx="15">
                  <c:v>Downstate Suburbs</c:v>
                </c:pt>
                <c:pt idx="16">
                  <c:v>New York City</c:v>
                </c:pt>
                <c:pt idx="17">
                  <c:v>United States</c:v>
                </c:pt>
              </c:strCache>
            </c:strRef>
          </c:cat>
          <c:val>
            <c:numRef>
              <c:f>TRANSFER!$L$46:$L$63</c:f>
              <c:numCache>
                <c:ptCount val="18"/>
                <c:pt idx="0">
                  <c:v>31.44607194227806</c:v>
                </c:pt>
                <c:pt idx="1">
                  <c:v>33.37047303978369</c:v>
                </c:pt>
                <c:pt idx="2">
                  <c:v>31.647889392255518</c:v>
                </c:pt>
                <c:pt idx="3">
                  <c:v>34.79159381984938</c:v>
                </c:pt>
                <c:pt idx="4">
                  <c:v>35.52700407596568</c:v>
                </c:pt>
                <c:pt idx="5">
                  <c:v>38.533068272611494</c:v>
                </c:pt>
                <c:pt idx="6">
                  <c:v>28.873709269514254</c:v>
                </c:pt>
                <c:pt idx="7">
                  <c:v>32.16230465564659</c:v>
                </c:pt>
                <c:pt idx="8">
                  <c:v>38.565543373871904</c:v>
                </c:pt>
                <c:pt idx="9">
                  <c:v>32.55351803096905</c:v>
                </c:pt>
                <c:pt idx="10">
                  <c:v>41.562896674119585</c:v>
                </c:pt>
                <c:pt idx="11">
                  <c:v>28.915261074615874</c:v>
                </c:pt>
                <c:pt idx="12">
                  <c:v>46.847151793238424</c:v>
                </c:pt>
                <c:pt idx="13">
                  <c:v>64.50422232933816</c:v>
                </c:pt>
                <c:pt idx="14">
                  <c:v>54.64684633416822</c:v>
                </c:pt>
                <c:pt idx="15">
                  <c:v>52.7071793899357</c:v>
                </c:pt>
                <c:pt idx="16">
                  <c:v>40.00713868237267</c:v>
                </c:pt>
                <c:pt idx="17">
                  <c:v>37.0744722129297</c:v>
                </c:pt>
              </c:numCache>
            </c:numRef>
          </c:val>
        </c:ser>
        <c:ser>
          <c:idx val="1"/>
          <c:order val="1"/>
          <c:tx>
            <c:strRef>
              <c:f>TRANSFER!$M$45</c:f>
              <c:strCache>
                <c:ptCount val="1"/>
                <c:pt idx="0">
                  <c:v>Capital</c:v>
                </c:pt>
              </c:strCache>
            </c:strRef>
          </c:tx>
          <c:spPr>
            <a:solidFill>
              <a:srgbClr val="E46C0A"/>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TRANSFER!$K$46:$K$63</c:f>
              <c:strCache>
                <c:ptCount val="18"/>
                <c:pt idx="0">
                  <c:v>Washington</c:v>
                </c:pt>
                <c:pt idx="1">
                  <c:v>California</c:v>
                </c:pt>
                <c:pt idx="2">
                  <c:v>Oklahoma</c:v>
                </c:pt>
                <c:pt idx="3">
                  <c:v>Texas</c:v>
                </c:pt>
                <c:pt idx="4">
                  <c:v>Minnesota</c:v>
                </c:pt>
                <c:pt idx="5">
                  <c:v>Illinois*</c:v>
                </c:pt>
                <c:pt idx="6">
                  <c:v>Florida</c:v>
                </c:pt>
                <c:pt idx="7">
                  <c:v>North Carolina</c:v>
                </c:pt>
                <c:pt idx="8">
                  <c:v>Pennsylvania*</c:v>
                </c:pt>
                <c:pt idx="9">
                  <c:v>Massachusetts</c:v>
                </c:pt>
                <c:pt idx="10">
                  <c:v>Rest of Connecticut</c:v>
                </c:pt>
                <c:pt idx="11">
                  <c:v>Fairfield County</c:v>
                </c:pt>
                <c:pt idx="12">
                  <c:v>New Jersey</c:v>
                </c:pt>
                <c:pt idx="13">
                  <c:v>Rest of NY State</c:v>
                </c:pt>
                <c:pt idx="14">
                  <c:v>Upstate Urban Counties</c:v>
                </c:pt>
                <c:pt idx="15">
                  <c:v>Downstate Suburbs</c:v>
                </c:pt>
                <c:pt idx="16">
                  <c:v>New York City</c:v>
                </c:pt>
                <c:pt idx="17">
                  <c:v>United States</c:v>
                </c:pt>
              </c:strCache>
            </c:strRef>
          </c:cat>
          <c:val>
            <c:numRef>
              <c:f>TRANSFER!$M$46:$M$63</c:f>
              <c:numCache>
                <c:ptCount val="18"/>
                <c:pt idx="0">
                  <c:v>4.784453195561339</c:v>
                </c:pt>
                <c:pt idx="1">
                  <c:v>3.719273861508659</c:v>
                </c:pt>
                <c:pt idx="2">
                  <c:v>3.1409965322274025</c:v>
                </c:pt>
                <c:pt idx="3">
                  <c:v>4.911332021898191</c:v>
                </c:pt>
                <c:pt idx="4">
                  <c:v>4.05760338654639</c:v>
                </c:pt>
                <c:pt idx="5">
                  <c:v>3.4329525468393696</c:v>
                </c:pt>
                <c:pt idx="6">
                  <c:v>2.327028000220942</c:v>
                </c:pt>
                <c:pt idx="7">
                  <c:v>2.0069027809242663</c:v>
                </c:pt>
                <c:pt idx="8">
                  <c:v>2.9903104242915686</c:v>
                </c:pt>
                <c:pt idx="9">
                  <c:v>3.4826422370257357</c:v>
                </c:pt>
                <c:pt idx="10">
                  <c:v>6.238508219846423</c:v>
                </c:pt>
                <c:pt idx="11">
                  <c:v>1.2113468600421207</c:v>
                </c:pt>
                <c:pt idx="12">
                  <c:v>2.287528813611263</c:v>
                </c:pt>
                <c:pt idx="13">
                  <c:v>5.768713462086146</c:v>
                </c:pt>
                <c:pt idx="14">
                  <c:v>4.3830868855717675</c:v>
                </c:pt>
                <c:pt idx="15">
                  <c:v>1.8430251026018076</c:v>
                </c:pt>
                <c:pt idx="16">
                  <c:v>4.400968115142658</c:v>
                </c:pt>
                <c:pt idx="17">
                  <c:v>3.680710762312929</c:v>
                </c:pt>
              </c:numCache>
            </c:numRef>
          </c:val>
        </c:ser>
        <c:ser>
          <c:idx val="2"/>
          <c:order val="2"/>
          <c:tx>
            <c:strRef>
              <c:f>TRANSFER!$N$45</c:f>
              <c:strCache>
                <c:ptCount val="1"/>
                <c:pt idx="0">
                  <c:v>Pension</c:v>
                </c:pt>
              </c:strCache>
            </c:strRef>
          </c:tx>
          <c:spPr>
            <a:solidFill>
              <a:srgbClr val="D9D9D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TRANSFER!$K$46:$K$63</c:f>
              <c:strCache>
                <c:ptCount val="18"/>
                <c:pt idx="0">
                  <c:v>Washington</c:v>
                </c:pt>
                <c:pt idx="1">
                  <c:v>California</c:v>
                </c:pt>
                <c:pt idx="2">
                  <c:v>Oklahoma</c:v>
                </c:pt>
                <c:pt idx="3">
                  <c:v>Texas</c:v>
                </c:pt>
                <c:pt idx="4">
                  <c:v>Minnesota</c:v>
                </c:pt>
                <c:pt idx="5">
                  <c:v>Illinois*</c:v>
                </c:pt>
                <c:pt idx="6">
                  <c:v>Florida</c:v>
                </c:pt>
                <c:pt idx="7">
                  <c:v>North Carolina</c:v>
                </c:pt>
                <c:pt idx="8">
                  <c:v>Pennsylvania*</c:v>
                </c:pt>
                <c:pt idx="9">
                  <c:v>Massachusetts</c:v>
                </c:pt>
                <c:pt idx="10">
                  <c:v>Rest of Connecticut</c:v>
                </c:pt>
                <c:pt idx="11">
                  <c:v>Fairfield County</c:v>
                </c:pt>
                <c:pt idx="12">
                  <c:v>New Jersey</c:v>
                </c:pt>
                <c:pt idx="13">
                  <c:v>Rest of NY State</c:v>
                </c:pt>
                <c:pt idx="14">
                  <c:v>Upstate Urban Counties</c:v>
                </c:pt>
                <c:pt idx="15">
                  <c:v>Downstate Suburbs</c:v>
                </c:pt>
                <c:pt idx="16">
                  <c:v>New York City</c:v>
                </c:pt>
                <c:pt idx="17">
                  <c:v>United States</c:v>
                </c:pt>
              </c:strCache>
            </c:strRef>
          </c:cat>
          <c:val>
            <c:numRef>
              <c:f>TRANSFER!$N$46:$N$63</c:f>
              <c:numCache>
                <c:ptCount val="18"/>
                <c:pt idx="16">
                  <c:v>5.878664162604617</c:v>
                </c:pt>
              </c:numCache>
            </c:numRef>
          </c:val>
        </c:ser>
        <c:overlap val="100"/>
        <c:axId val="65013351"/>
        <c:axId val="48249248"/>
      </c:barChart>
      <c:catAx>
        <c:axId val="65013351"/>
        <c:scaling>
          <c:orientation val="minMax"/>
        </c:scaling>
        <c:axPos val="l"/>
        <c:delete val="0"/>
        <c:numFmt formatCode="General" sourceLinked="1"/>
        <c:majorTickMark val="out"/>
        <c:minorTickMark val="none"/>
        <c:tickLblPos val="nextTo"/>
        <c:spPr>
          <a:ln w="3175">
            <a:solidFill>
              <a:srgbClr val="808080"/>
            </a:solidFill>
          </a:ln>
        </c:spPr>
        <c:crossAx val="48249248"/>
        <c:crosses val="autoZero"/>
        <c:auto val="1"/>
        <c:lblOffset val="100"/>
        <c:tickLblSkip val="1"/>
        <c:noMultiLvlLbl val="0"/>
      </c:catAx>
      <c:valAx>
        <c:axId val="48249248"/>
        <c:scaling>
          <c:orientation val="minMax"/>
        </c:scaling>
        <c:axPos val="b"/>
        <c:title>
          <c:tx>
            <c:rich>
              <a:bodyPr vert="horz" rot="0" anchor="ctr"/>
              <a:lstStyle/>
              <a:p>
                <a:pPr algn="ctr">
                  <a:defRPr/>
                </a:pPr>
                <a:r>
                  <a:rPr lang="en-US" cap="none" sz="1200" b="1" i="0" u="none" baseline="0">
                    <a:solidFill>
                      <a:srgbClr val="000000"/>
                    </a:solidFill>
                  </a:rPr>
                  <a:t>Per $1,000 of Area Residents' Personal Income</a:t>
                </a:r>
              </a:p>
            </c:rich>
          </c:tx>
          <c:layout>
            <c:manualLayout>
              <c:xMode val="factor"/>
              <c:yMode val="factor"/>
              <c:x val="-0.001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013351"/>
        <c:crossesAt val="1"/>
        <c:crossBetween val="between"/>
        <c:dispUnits/>
      </c:valAx>
      <c:spPr>
        <a:solidFill>
          <a:srgbClr val="FFFFFF"/>
        </a:solidFill>
        <a:ln w="12700">
          <a:solidFill>
            <a:srgbClr val="000000"/>
          </a:solidFill>
        </a:ln>
      </c:spPr>
    </c:plotArea>
    <c:legend>
      <c:legendPos val="b"/>
      <c:layout>
        <c:manualLayout>
          <c:xMode val="edge"/>
          <c:yMode val="edge"/>
          <c:x val="0.3825"/>
          <c:y val="0.944"/>
          <c:w val="0.2195"/>
          <c:h val="0.03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Elementary and Secondary School Expenditures</a:t>
            </a:r>
          </a:p>
        </c:rich>
      </c:tx>
      <c:layout>
        <c:manualLayout>
          <c:xMode val="factor"/>
          <c:yMode val="factor"/>
          <c:x val="0"/>
          <c:y val="-0.01525"/>
        </c:manualLayout>
      </c:layout>
      <c:spPr>
        <a:noFill/>
        <a:ln>
          <a:noFill/>
        </a:ln>
      </c:spPr>
    </c:title>
    <c:plotArea>
      <c:layout>
        <c:manualLayout>
          <c:xMode val="edge"/>
          <c:yMode val="edge"/>
          <c:x val="0.038"/>
          <c:y val="0.59825"/>
          <c:w val="0.935"/>
          <c:h val="0.3595"/>
        </c:manualLayout>
      </c:layout>
      <c:barChart>
        <c:barDir val="col"/>
        <c:grouping val="stacked"/>
        <c:varyColors val="0"/>
        <c:ser>
          <c:idx val="0"/>
          <c:order val="0"/>
          <c:spPr>
            <a:solidFill>
              <a:srgbClr val="984807"/>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TRANSFER!$K$34:$K$42</c:f>
              <c:strCache>
                <c:ptCount val="9"/>
                <c:pt idx="0">
                  <c:v>U.S. Total</c:v>
                </c:pt>
                <c:pt idx="1">
                  <c:v>New York State Total</c:v>
                </c:pt>
                <c:pt idx="2">
                  <c:v>New York City</c:v>
                </c:pt>
                <c:pt idx="3">
                  <c:v>Downstate Suburbs</c:v>
                </c:pt>
                <c:pt idx="4">
                  <c:v>Upstate Urban</c:v>
                </c:pt>
                <c:pt idx="5">
                  <c:v>Upstate Rural</c:v>
                </c:pt>
                <c:pt idx="6">
                  <c:v>New Jersey </c:v>
                </c:pt>
                <c:pt idx="7">
                  <c:v>Connecticut</c:v>
                </c:pt>
                <c:pt idx="8">
                  <c:v>Massachusetts</c:v>
                </c:pt>
              </c:strCache>
            </c:strRef>
          </c:cat>
          <c:val>
            <c:numRef>
              <c:f>TRANSFER!$L$34:$L$42</c:f>
              <c:numCache>
                <c:ptCount val="9"/>
                <c:pt idx="0">
                  <c:v>43.63182269707675</c:v>
                </c:pt>
                <c:pt idx="1">
                  <c:v>56.85873436962399</c:v>
                </c:pt>
                <c:pt idx="2">
                  <c:v>52.257643785701035</c:v>
                </c:pt>
                <c:pt idx="3">
                  <c:v>56.037282459716785</c:v>
                </c:pt>
                <c:pt idx="4">
                  <c:v>60.80630821723368</c:v>
                </c:pt>
                <c:pt idx="5">
                  <c:v>72.62830320224684</c:v>
                </c:pt>
                <c:pt idx="6">
                  <c:v>54.26229592464571</c:v>
                </c:pt>
                <c:pt idx="7">
                  <c:v>45.26561974470077</c:v>
                </c:pt>
                <c:pt idx="8">
                  <c:v>41.64788696943376</c:v>
                </c:pt>
              </c:numCache>
            </c:numRef>
          </c:val>
        </c:ser>
        <c:overlap val="100"/>
        <c:axId val="31590049"/>
        <c:axId val="15874986"/>
      </c:barChart>
      <c:catAx>
        <c:axId val="31590049"/>
        <c:scaling>
          <c:orientation val="minMax"/>
        </c:scaling>
        <c:axPos val="b"/>
        <c:delete val="0"/>
        <c:numFmt formatCode="General" sourceLinked="1"/>
        <c:majorTickMark val="out"/>
        <c:minorTickMark val="none"/>
        <c:tickLblPos val="nextTo"/>
        <c:spPr>
          <a:ln w="3175">
            <a:solidFill>
              <a:srgbClr val="808080"/>
            </a:solidFill>
          </a:ln>
        </c:spPr>
        <c:crossAx val="15874986"/>
        <c:crosses val="autoZero"/>
        <c:auto val="1"/>
        <c:lblOffset val="100"/>
        <c:tickLblSkip val="1"/>
        <c:noMultiLvlLbl val="0"/>
      </c:catAx>
      <c:valAx>
        <c:axId val="15874986"/>
        <c:scaling>
          <c:orientation val="minMax"/>
        </c:scaling>
        <c:axPos val="l"/>
        <c:title>
          <c:tx>
            <c:rich>
              <a:bodyPr vert="horz" rot="-5400000" anchor="ctr"/>
              <a:lstStyle/>
              <a:p>
                <a:pPr algn="ctr">
                  <a:defRPr/>
                </a:pPr>
                <a:r>
                  <a:rPr lang="en-US" cap="none" sz="1200" b="1" i="0" u="none" baseline="0">
                    <a:solidFill>
                      <a:srgbClr val="000000"/>
                    </a:solidFill>
                  </a:rPr>
                  <a:t>Per $1,000 of Area Residents' Personal Income</a:t>
                </a:r>
              </a:p>
            </c:rich>
          </c:tx>
          <c:layout>
            <c:manualLayout>
              <c:xMode val="factor"/>
              <c:yMode val="factor"/>
              <c:x val="0.0005"/>
              <c:y val="-0.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590049"/>
        <c:crossesAt val="1"/>
        <c:crossBetween val="between"/>
        <c:dispUnits/>
      </c:valAx>
      <c:spPr>
        <a:solidFill>
          <a:srgbClr val="FFFFFF"/>
        </a:solidFill>
        <a:ln w="254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Elementary and Secondary School Expenditures</a:t>
            </a:r>
          </a:p>
        </c:rich>
      </c:tx>
      <c:layout>
        <c:manualLayout>
          <c:xMode val="factor"/>
          <c:yMode val="factor"/>
          <c:x val="-0.0015"/>
          <c:y val="-0.0065"/>
        </c:manualLayout>
      </c:layout>
      <c:spPr>
        <a:noFill/>
        <a:ln>
          <a:noFill/>
        </a:ln>
      </c:spPr>
    </c:title>
    <c:plotArea>
      <c:layout>
        <c:manualLayout>
          <c:xMode val="edge"/>
          <c:yMode val="edge"/>
          <c:x val="0.0415"/>
          <c:y val="0.15875"/>
          <c:w val="0.9305"/>
          <c:h val="0.7495"/>
        </c:manualLayout>
      </c:layout>
      <c:barChart>
        <c:barDir val="col"/>
        <c:grouping val="clustered"/>
        <c:varyColors val="0"/>
        <c:ser>
          <c:idx val="0"/>
          <c:order val="0"/>
          <c:tx>
            <c:strRef>
              <c:f>TRANSFER!$L$4</c:f>
              <c:strCache>
                <c:ptCount val="1"/>
                <c:pt idx="0">
                  <c:v>1992</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TRANSFER!$K$5:$K$10</c:f>
              <c:strCache>
                <c:ptCount val="6"/>
                <c:pt idx="0">
                  <c:v>U.S. Local  Government Total</c:v>
                </c:pt>
                <c:pt idx="1">
                  <c:v>New York City</c:v>
                </c:pt>
                <c:pt idx="2">
                  <c:v>Downstate Suburbs</c:v>
                </c:pt>
                <c:pt idx="3">
                  <c:v>Upstate Urban</c:v>
                </c:pt>
                <c:pt idx="4">
                  <c:v>Upstate Rural</c:v>
                </c:pt>
                <c:pt idx="5">
                  <c:v>New Jersey </c:v>
                </c:pt>
              </c:strCache>
            </c:strRef>
          </c:cat>
          <c:val>
            <c:numRef>
              <c:f>TRANSFER!$L$5:$L$10</c:f>
              <c:numCache>
                <c:ptCount val="6"/>
                <c:pt idx="0">
                  <c:v>42.067402762823626</c:v>
                </c:pt>
                <c:pt idx="1">
                  <c:v>37.51413960817937</c:v>
                </c:pt>
                <c:pt idx="2">
                  <c:v>51.501168392687596</c:v>
                </c:pt>
                <c:pt idx="3">
                  <c:v>55.08147206857238</c:v>
                </c:pt>
                <c:pt idx="4">
                  <c:v>73.02178675583234</c:v>
                </c:pt>
                <c:pt idx="5">
                  <c:v>43.28339921899995</c:v>
                </c:pt>
              </c:numCache>
            </c:numRef>
          </c:val>
        </c:ser>
        <c:ser>
          <c:idx val="1"/>
          <c:order val="1"/>
          <c:tx>
            <c:strRef>
              <c:f>TRANSFER!$M$4</c:f>
              <c:strCache>
                <c:ptCount val="1"/>
                <c:pt idx="0">
                  <c:v>2002</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TRANSFER!$K$5:$K$10</c:f>
              <c:strCache>
                <c:ptCount val="6"/>
                <c:pt idx="0">
                  <c:v>U.S. Local  Government Total</c:v>
                </c:pt>
                <c:pt idx="1">
                  <c:v>New York City</c:v>
                </c:pt>
                <c:pt idx="2">
                  <c:v>Downstate Suburbs</c:v>
                </c:pt>
                <c:pt idx="3">
                  <c:v>Upstate Urban</c:v>
                </c:pt>
                <c:pt idx="4">
                  <c:v>Upstate Rural</c:v>
                </c:pt>
                <c:pt idx="5">
                  <c:v>New Jersey </c:v>
                </c:pt>
              </c:strCache>
            </c:strRef>
          </c:cat>
          <c:val>
            <c:numRef>
              <c:f>TRANSFER!$M$5:$M$10</c:f>
              <c:numCache>
                <c:ptCount val="6"/>
                <c:pt idx="0">
                  <c:v>44.9435480167777</c:v>
                </c:pt>
                <c:pt idx="1">
                  <c:v>45.1607160222238</c:v>
                </c:pt>
                <c:pt idx="2">
                  <c:v>55.06163920066268</c:v>
                </c:pt>
                <c:pt idx="3">
                  <c:v>62.16777431765733</c:v>
                </c:pt>
                <c:pt idx="4">
                  <c:v>88.38106758070803</c:v>
                </c:pt>
                <c:pt idx="5">
                  <c:v>46.21434678343583</c:v>
                </c:pt>
              </c:numCache>
            </c:numRef>
          </c:val>
        </c:ser>
        <c:ser>
          <c:idx val="2"/>
          <c:order val="2"/>
          <c:tx>
            <c:strRef>
              <c:f>TRANSFER!$N$4</c:f>
              <c:strCache>
                <c:ptCount val="1"/>
                <c:pt idx="0">
                  <c:v>2012</c:v>
                </c:pt>
              </c:strCache>
            </c:strRef>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TRANSFER!$K$5:$K$10</c:f>
              <c:strCache>
                <c:ptCount val="6"/>
                <c:pt idx="0">
                  <c:v>U.S. Local  Government Total</c:v>
                </c:pt>
                <c:pt idx="1">
                  <c:v>New York City</c:v>
                </c:pt>
                <c:pt idx="2">
                  <c:v>Downstate Suburbs</c:v>
                </c:pt>
                <c:pt idx="3">
                  <c:v>Upstate Urban</c:v>
                </c:pt>
                <c:pt idx="4">
                  <c:v>Upstate Rural</c:v>
                </c:pt>
                <c:pt idx="5">
                  <c:v>New Jersey </c:v>
                </c:pt>
              </c:strCache>
            </c:strRef>
          </c:cat>
          <c:val>
            <c:numRef>
              <c:f>TRANSFER!$N$5:$N$10</c:f>
              <c:numCache>
                <c:ptCount val="6"/>
                <c:pt idx="0">
                  <c:v>40.75518297524263</c:v>
                </c:pt>
                <c:pt idx="1">
                  <c:v>44.40810679751533</c:v>
                </c:pt>
                <c:pt idx="2">
                  <c:v>54.55020449253751</c:v>
                </c:pt>
                <c:pt idx="3">
                  <c:v>59.02993321973998</c:v>
                </c:pt>
                <c:pt idx="4">
                  <c:v>70.27293579142432</c:v>
                </c:pt>
                <c:pt idx="5">
                  <c:v>49.13468060684969</c:v>
                </c:pt>
              </c:numCache>
            </c:numRef>
          </c:val>
        </c:ser>
        <c:axId val="8657147"/>
        <c:axId val="10805460"/>
      </c:barChart>
      <c:catAx>
        <c:axId val="8657147"/>
        <c:scaling>
          <c:orientation val="minMax"/>
        </c:scaling>
        <c:axPos val="b"/>
        <c:delete val="0"/>
        <c:numFmt formatCode="General" sourceLinked="1"/>
        <c:majorTickMark val="out"/>
        <c:minorTickMark val="none"/>
        <c:tickLblPos val="nextTo"/>
        <c:spPr>
          <a:ln w="3175">
            <a:solidFill>
              <a:srgbClr val="808080"/>
            </a:solidFill>
          </a:ln>
        </c:spPr>
        <c:crossAx val="10805460"/>
        <c:crosses val="autoZero"/>
        <c:auto val="1"/>
        <c:lblOffset val="100"/>
        <c:tickLblSkip val="1"/>
        <c:noMultiLvlLbl val="0"/>
      </c:catAx>
      <c:valAx>
        <c:axId val="10805460"/>
        <c:scaling>
          <c:orientation val="minMax"/>
        </c:scaling>
        <c:axPos val="l"/>
        <c:title>
          <c:tx>
            <c:rich>
              <a:bodyPr vert="horz" rot="-5400000" anchor="ctr"/>
              <a:lstStyle/>
              <a:p>
                <a:pPr algn="ctr">
                  <a:defRPr/>
                </a:pPr>
                <a:r>
                  <a:rPr lang="en-US" cap="none" sz="1200" b="1" i="0" u="none" baseline="0">
                    <a:solidFill>
                      <a:srgbClr val="000000"/>
                    </a:solidFill>
                  </a:rPr>
                  <a:t>Per $1,000 of Area Residents' Personal Income</a:t>
                </a:r>
              </a:p>
            </c:rich>
          </c:tx>
          <c:layout>
            <c:manualLayout>
              <c:xMode val="factor"/>
              <c:yMode val="factor"/>
              <c:x val="0.00075"/>
              <c:y val="-0.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57147"/>
        <c:crossesAt val="1"/>
        <c:crossBetween val="between"/>
        <c:dispUnits/>
      </c:valAx>
      <c:spPr>
        <a:solidFill>
          <a:srgbClr val="FFFFFF"/>
        </a:solidFill>
        <a:ln w="12700">
          <a:solidFill>
            <a:srgbClr val="000000"/>
          </a:solidFill>
        </a:ln>
      </c:spPr>
    </c:plotArea>
    <c:legend>
      <c:legendPos val="b"/>
      <c:layout>
        <c:manualLayout>
          <c:xMode val="edge"/>
          <c:yMode val="edge"/>
          <c:x val="0.38625"/>
          <c:y val="0.911"/>
          <c:w val="0.201"/>
          <c:h val="0.040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Local Government Higher Education Expenditures</a:t>
            </a:r>
          </a:p>
        </c:rich>
      </c:tx>
      <c:layout>
        <c:manualLayout>
          <c:xMode val="factor"/>
          <c:yMode val="factor"/>
          <c:x val="-0.0015"/>
          <c:y val="-0.0065"/>
        </c:manualLayout>
      </c:layout>
      <c:spPr>
        <a:noFill/>
        <a:ln>
          <a:noFill/>
        </a:ln>
      </c:spPr>
    </c:title>
    <c:plotArea>
      <c:layout>
        <c:manualLayout>
          <c:xMode val="edge"/>
          <c:yMode val="edge"/>
          <c:x val="0.01575"/>
          <c:y val="0.1585"/>
          <c:w val="0.95675"/>
          <c:h val="0.71225"/>
        </c:manualLayout>
      </c:layout>
      <c:barChart>
        <c:barDir val="bar"/>
        <c:grouping val="stacked"/>
        <c:varyColors val="0"/>
        <c:ser>
          <c:idx val="0"/>
          <c:order val="0"/>
          <c:tx>
            <c:strRef>
              <c:f>TRANSFER!$L$68</c:f>
              <c:strCache>
                <c:ptCount val="1"/>
                <c:pt idx="0">
                  <c:v>Education</c:v>
                </c:pt>
              </c:strCache>
            </c:strRef>
          </c:tx>
          <c:spPr>
            <a:solidFill>
              <a:srgbClr val="FAC09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TRANSFER!$K$69:$K$86</c:f>
              <c:strCache>
                <c:ptCount val="18"/>
                <c:pt idx="0">
                  <c:v>Washington</c:v>
                </c:pt>
                <c:pt idx="1">
                  <c:v>California</c:v>
                </c:pt>
                <c:pt idx="2">
                  <c:v>Oklahoma</c:v>
                </c:pt>
                <c:pt idx="3">
                  <c:v>Texas</c:v>
                </c:pt>
                <c:pt idx="4">
                  <c:v>Minnesota</c:v>
                </c:pt>
                <c:pt idx="5">
                  <c:v>Illinois</c:v>
                </c:pt>
                <c:pt idx="6">
                  <c:v>Florida</c:v>
                </c:pt>
                <c:pt idx="7">
                  <c:v>North Carolina</c:v>
                </c:pt>
                <c:pt idx="8">
                  <c:v>Pennsylvania</c:v>
                </c:pt>
                <c:pt idx="9">
                  <c:v>Massachusetts</c:v>
                </c:pt>
                <c:pt idx="10">
                  <c:v>Rest of Connecticut</c:v>
                </c:pt>
                <c:pt idx="11">
                  <c:v>Fairfield County</c:v>
                </c:pt>
                <c:pt idx="12">
                  <c:v>New Jersey</c:v>
                </c:pt>
                <c:pt idx="13">
                  <c:v>Rest of NY State</c:v>
                </c:pt>
                <c:pt idx="14">
                  <c:v>Upstate Urban Counties</c:v>
                </c:pt>
                <c:pt idx="15">
                  <c:v>Downstate Suburbs</c:v>
                </c:pt>
                <c:pt idx="16">
                  <c:v>New York City</c:v>
                </c:pt>
                <c:pt idx="17">
                  <c:v>United States</c:v>
                </c:pt>
              </c:strCache>
            </c:strRef>
          </c:cat>
          <c:val>
            <c:numRef>
              <c:f>TRANSFER!$L$69:$L$86</c:f>
              <c:numCache>
                <c:ptCount val="18"/>
                <c:pt idx="0">
                  <c:v>0</c:v>
                </c:pt>
                <c:pt idx="1">
                  <c:v>5.420026463652168</c:v>
                </c:pt>
                <c:pt idx="2">
                  <c:v>0</c:v>
                </c:pt>
                <c:pt idx="3">
                  <c:v>3.3210885945313775</c:v>
                </c:pt>
                <c:pt idx="4">
                  <c:v>0</c:v>
                </c:pt>
                <c:pt idx="5">
                  <c:v>4.06330619728753</c:v>
                </c:pt>
                <c:pt idx="6">
                  <c:v>3.533152478915225</c:v>
                </c:pt>
                <c:pt idx="7">
                  <c:v>4.693162223283932</c:v>
                </c:pt>
                <c:pt idx="8">
                  <c:v>1.848670169173421</c:v>
                </c:pt>
                <c:pt idx="9">
                  <c:v>0.18810786298509086</c:v>
                </c:pt>
                <c:pt idx="10">
                  <c:v>0</c:v>
                </c:pt>
                <c:pt idx="11">
                  <c:v>0</c:v>
                </c:pt>
                <c:pt idx="12">
                  <c:v>2.5352052860026255</c:v>
                </c:pt>
                <c:pt idx="13">
                  <c:v>4.424893868570174</c:v>
                </c:pt>
                <c:pt idx="14">
                  <c:v>4.269913680815179</c:v>
                </c:pt>
                <c:pt idx="15">
                  <c:v>2.3241676558741564</c:v>
                </c:pt>
                <c:pt idx="16">
                  <c:v>2.441374785097548</c:v>
                </c:pt>
                <c:pt idx="17">
                  <c:v>2.6909442628107607</c:v>
                </c:pt>
              </c:numCache>
            </c:numRef>
          </c:val>
        </c:ser>
        <c:ser>
          <c:idx val="1"/>
          <c:order val="1"/>
          <c:tx>
            <c:strRef>
              <c:f>TRANSFER!$M$68</c:f>
              <c:strCache>
                <c:ptCount val="1"/>
                <c:pt idx="0">
                  <c:v>Auxiliary</c:v>
                </c:pt>
              </c:strCache>
            </c:strRef>
          </c:tx>
          <c:spPr>
            <a:solidFill>
              <a:srgbClr val="008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TRANSFER!$K$69:$K$86</c:f>
              <c:strCache>
                <c:ptCount val="18"/>
                <c:pt idx="0">
                  <c:v>Washington</c:v>
                </c:pt>
                <c:pt idx="1">
                  <c:v>California</c:v>
                </c:pt>
                <c:pt idx="2">
                  <c:v>Oklahoma</c:v>
                </c:pt>
                <c:pt idx="3">
                  <c:v>Texas</c:v>
                </c:pt>
                <c:pt idx="4">
                  <c:v>Minnesota</c:v>
                </c:pt>
                <c:pt idx="5">
                  <c:v>Illinois</c:v>
                </c:pt>
                <c:pt idx="6">
                  <c:v>Florida</c:v>
                </c:pt>
                <c:pt idx="7">
                  <c:v>North Carolina</c:v>
                </c:pt>
                <c:pt idx="8">
                  <c:v>Pennsylvania</c:v>
                </c:pt>
                <c:pt idx="9">
                  <c:v>Massachusetts</c:v>
                </c:pt>
                <c:pt idx="10">
                  <c:v>Rest of Connecticut</c:v>
                </c:pt>
                <c:pt idx="11">
                  <c:v>Fairfield County</c:v>
                </c:pt>
                <c:pt idx="12">
                  <c:v>New Jersey</c:v>
                </c:pt>
                <c:pt idx="13">
                  <c:v>Rest of NY State</c:v>
                </c:pt>
                <c:pt idx="14">
                  <c:v>Upstate Urban Counties</c:v>
                </c:pt>
                <c:pt idx="15">
                  <c:v>Downstate Suburbs</c:v>
                </c:pt>
                <c:pt idx="16">
                  <c:v>New York City</c:v>
                </c:pt>
                <c:pt idx="17">
                  <c:v>United States</c:v>
                </c:pt>
              </c:strCache>
            </c:strRef>
          </c:cat>
          <c:val>
            <c:numRef>
              <c:f>TRANSFER!$M$69:$M$86</c:f>
              <c:numCache>
                <c:ptCount val="18"/>
                <c:pt idx="0">
                  <c:v>0</c:v>
                </c:pt>
                <c:pt idx="1">
                  <c:v>0.29015278525482213</c:v>
                </c:pt>
                <c:pt idx="2">
                  <c:v>0</c:v>
                </c:pt>
                <c:pt idx="3">
                  <c:v>0.15515913171414342</c:v>
                </c:pt>
                <c:pt idx="4">
                  <c:v>0</c:v>
                </c:pt>
                <c:pt idx="5">
                  <c:v>0.292654482940614</c:v>
                </c:pt>
                <c:pt idx="6">
                  <c:v>0.14300136137250627</c:v>
                </c:pt>
                <c:pt idx="7">
                  <c:v>0.30962775914196045</c:v>
                </c:pt>
                <c:pt idx="8">
                  <c:v>0.07891927271052389</c:v>
                </c:pt>
                <c:pt idx="9">
                  <c:v>0</c:v>
                </c:pt>
                <c:pt idx="10">
                  <c:v>0</c:v>
                </c:pt>
                <c:pt idx="11">
                  <c:v>0</c:v>
                </c:pt>
                <c:pt idx="12">
                  <c:v>0.08130521645696082</c:v>
                </c:pt>
                <c:pt idx="13">
                  <c:v>0.177240369649164</c:v>
                </c:pt>
                <c:pt idx="14">
                  <c:v>0.06741364182251708</c:v>
                </c:pt>
                <c:pt idx="15">
                  <c:v>0</c:v>
                </c:pt>
                <c:pt idx="16">
                  <c:v>0.03035313091113334</c:v>
                </c:pt>
                <c:pt idx="17">
                  <c:v>0.15410164994120662</c:v>
                </c:pt>
              </c:numCache>
            </c:numRef>
          </c:val>
        </c:ser>
        <c:overlap val="100"/>
        <c:axId val="30140277"/>
        <c:axId val="2827038"/>
      </c:barChart>
      <c:catAx>
        <c:axId val="30140277"/>
        <c:scaling>
          <c:orientation val="minMax"/>
        </c:scaling>
        <c:axPos val="l"/>
        <c:delete val="0"/>
        <c:numFmt formatCode="General" sourceLinked="1"/>
        <c:majorTickMark val="out"/>
        <c:minorTickMark val="none"/>
        <c:tickLblPos val="nextTo"/>
        <c:spPr>
          <a:ln w="3175">
            <a:solidFill>
              <a:srgbClr val="808080"/>
            </a:solidFill>
          </a:ln>
        </c:spPr>
        <c:crossAx val="2827038"/>
        <c:crosses val="autoZero"/>
        <c:auto val="1"/>
        <c:lblOffset val="100"/>
        <c:tickLblSkip val="1"/>
        <c:noMultiLvlLbl val="0"/>
      </c:catAx>
      <c:valAx>
        <c:axId val="2827038"/>
        <c:scaling>
          <c:orientation val="minMax"/>
          <c:max val="80"/>
        </c:scaling>
        <c:axPos val="b"/>
        <c:title>
          <c:tx>
            <c:rich>
              <a:bodyPr vert="horz" rot="0" anchor="ctr"/>
              <a:lstStyle/>
              <a:p>
                <a:pPr algn="ctr">
                  <a:defRPr/>
                </a:pPr>
                <a:r>
                  <a:rPr lang="en-US" cap="none" sz="1200" b="1" i="0" u="none" baseline="0">
                    <a:solidFill>
                      <a:srgbClr val="000000"/>
                    </a:solidFill>
                  </a:rPr>
                  <a:t>Per $1,000 of Area Residents' Personal Income</a:t>
                </a:r>
              </a:p>
            </c:rich>
          </c:tx>
          <c:layout>
            <c:manualLayout>
              <c:xMode val="factor"/>
              <c:yMode val="factor"/>
              <c:x val="-0.001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140277"/>
        <c:crossesAt val="1"/>
        <c:crossBetween val="between"/>
        <c:dispUnits/>
      </c:valAx>
      <c:spPr>
        <a:solidFill>
          <a:srgbClr val="FFFFFF"/>
        </a:solidFill>
        <a:ln w="12700">
          <a:solidFill>
            <a:srgbClr val="000000"/>
          </a:solidFill>
        </a:ln>
      </c:spPr>
    </c:plotArea>
    <c:legend>
      <c:legendPos val="b"/>
      <c:layout>
        <c:manualLayout>
          <c:xMode val="edge"/>
          <c:yMode val="edge"/>
          <c:x val="0.389"/>
          <c:y val="0.94"/>
          <c:w val="0.209"/>
          <c:h val="0.040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Local Government Higher Education Expenditures</a:t>
            </a:r>
          </a:p>
        </c:rich>
      </c:tx>
      <c:layout>
        <c:manualLayout>
          <c:xMode val="factor"/>
          <c:yMode val="factor"/>
          <c:x val="-0.0015"/>
          <c:y val="-0.0065"/>
        </c:manualLayout>
      </c:layout>
      <c:spPr>
        <a:noFill/>
        <a:ln>
          <a:noFill/>
        </a:ln>
      </c:spPr>
    </c:title>
    <c:plotArea>
      <c:layout>
        <c:manualLayout>
          <c:xMode val="edge"/>
          <c:yMode val="edge"/>
          <c:x val="0.0415"/>
          <c:y val="0.15875"/>
          <c:w val="0.9305"/>
          <c:h val="0.7495"/>
        </c:manualLayout>
      </c:layout>
      <c:barChart>
        <c:barDir val="col"/>
        <c:grouping val="clustered"/>
        <c:varyColors val="0"/>
        <c:ser>
          <c:idx val="0"/>
          <c:order val="0"/>
          <c:tx>
            <c:strRef>
              <c:f>TRANSFER!$L$14</c:f>
              <c:strCache>
                <c:ptCount val="1"/>
                <c:pt idx="0">
                  <c:v>1992</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TRANSFER!$K$15:$K$20</c:f>
              <c:strCache>
                <c:ptCount val="6"/>
                <c:pt idx="0">
                  <c:v>U.S. Local  Government Total</c:v>
                </c:pt>
                <c:pt idx="1">
                  <c:v>New York City</c:v>
                </c:pt>
                <c:pt idx="2">
                  <c:v>Downstate Suburbs</c:v>
                </c:pt>
                <c:pt idx="3">
                  <c:v>Upstate Urban</c:v>
                </c:pt>
                <c:pt idx="4">
                  <c:v>Upstate Rural</c:v>
                </c:pt>
                <c:pt idx="5">
                  <c:v>New Jersey </c:v>
                </c:pt>
              </c:strCache>
            </c:strRef>
          </c:cat>
          <c:val>
            <c:numRef>
              <c:f>TRANSFER!$L$15:$L$20</c:f>
              <c:numCache>
                <c:ptCount val="6"/>
                <c:pt idx="0">
                  <c:v>2.4488186497446773</c:v>
                </c:pt>
                <c:pt idx="1">
                  <c:v>1.913762682421696</c:v>
                </c:pt>
                <c:pt idx="2">
                  <c:v>2.221481201543612</c:v>
                </c:pt>
                <c:pt idx="3">
                  <c:v>3.5525437890032903</c:v>
                </c:pt>
                <c:pt idx="4">
                  <c:v>4.301464664759693</c:v>
                </c:pt>
                <c:pt idx="5">
                  <c:v>2.1394225197713364</c:v>
                </c:pt>
              </c:numCache>
            </c:numRef>
          </c:val>
        </c:ser>
        <c:ser>
          <c:idx val="1"/>
          <c:order val="1"/>
          <c:tx>
            <c:strRef>
              <c:f>TRANSFER!$M$14</c:f>
              <c:strCache>
                <c:ptCount val="1"/>
                <c:pt idx="0">
                  <c:v>2002</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TRANSFER!$K$15:$K$20</c:f>
              <c:strCache>
                <c:ptCount val="6"/>
                <c:pt idx="0">
                  <c:v>U.S. Local  Government Total</c:v>
                </c:pt>
                <c:pt idx="1">
                  <c:v>New York City</c:v>
                </c:pt>
                <c:pt idx="2">
                  <c:v>Downstate Suburbs</c:v>
                </c:pt>
                <c:pt idx="3">
                  <c:v>Upstate Urban</c:v>
                </c:pt>
                <c:pt idx="4">
                  <c:v>Upstate Rural</c:v>
                </c:pt>
                <c:pt idx="5">
                  <c:v>New Jersey </c:v>
                </c:pt>
              </c:strCache>
            </c:strRef>
          </c:cat>
          <c:val>
            <c:numRef>
              <c:f>TRANSFER!$M$15:$M$20</c:f>
              <c:numCache>
                <c:ptCount val="6"/>
                <c:pt idx="0">
                  <c:v>2.7911078510649183</c:v>
                </c:pt>
                <c:pt idx="1">
                  <c:v>1.96157424976384</c:v>
                </c:pt>
                <c:pt idx="2">
                  <c:v>2.0685751696310537</c:v>
                </c:pt>
                <c:pt idx="3">
                  <c:v>3.882350838968457</c:v>
                </c:pt>
                <c:pt idx="4">
                  <c:v>4.77970135894069</c:v>
                </c:pt>
                <c:pt idx="5">
                  <c:v>2.3957477983702478</c:v>
                </c:pt>
              </c:numCache>
            </c:numRef>
          </c:val>
        </c:ser>
        <c:ser>
          <c:idx val="2"/>
          <c:order val="2"/>
          <c:tx>
            <c:strRef>
              <c:f>TRANSFER!$N$14</c:f>
              <c:strCache>
                <c:ptCount val="1"/>
                <c:pt idx="0">
                  <c:v>2012</c:v>
                </c:pt>
              </c:strCache>
            </c:strRef>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TRANSFER!$K$15:$K$20</c:f>
              <c:strCache>
                <c:ptCount val="6"/>
                <c:pt idx="0">
                  <c:v>U.S. Local  Government Total</c:v>
                </c:pt>
                <c:pt idx="1">
                  <c:v>New York City</c:v>
                </c:pt>
                <c:pt idx="2">
                  <c:v>Downstate Suburbs</c:v>
                </c:pt>
                <c:pt idx="3">
                  <c:v>Upstate Urban</c:v>
                </c:pt>
                <c:pt idx="4">
                  <c:v>Upstate Rural</c:v>
                </c:pt>
                <c:pt idx="5">
                  <c:v>New Jersey </c:v>
                </c:pt>
              </c:strCache>
            </c:strRef>
          </c:cat>
          <c:val>
            <c:numRef>
              <c:f>TRANSFER!$N$15:$N$20</c:f>
              <c:numCache>
                <c:ptCount val="6"/>
                <c:pt idx="0">
                  <c:v>2.7860664919840548</c:v>
                </c:pt>
                <c:pt idx="1">
                  <c:v>2.4717279160086814</c:v>
                </c:pt>
                <c:pt idx="2">
                  <c:v>2.3241676558741564</c:v>
                </c:pt>
                <c:pt idx="3">
                  <c:v>4.337327322637696</c:v>
                </c:pt>
                <c:pt idx="4">
                  <c:v>4.602134238219338</c:v>
                </c:pt>
                <c:pt idx="5">
                  <c:v>2.6165105024595863</c:v>
                </c:pt>
              </c:numCache>
            </c:numRef>
          </c:val>
        </c:ser>
        <c:axId val="25443343"/>
        <c:axId val="27663496"/>
      </c:barChart>
      <c:catAx>
        <c:axId val="25443343"/>
        <c:scaling>
          <c:orientation val="minMax"/>
        </c:scaling>
        <c:axPos val="b"/>
        <c:delete val="0"/>
        <c:numFmt formatCode="General" sourceLinked="1"/>
        <c:majorTickMark val="out"/>
        <c:minorTickMark val="none"/>
        <c:tickLblPos val="nextTo"/>
        <c:spPr>
          <a:ln w="3175">
            <a:solidFill>
              <a:srgbClr val="808080"/>
            </a:solidFill>
          </a:ln>
        </c:spPr>
        <c:crossAx val="27663496"/>
        <c:crosses val="autoZero"/>
        <c:auto val="1"/>
        <c:lblOffset val="100"/>
        <c:tickLblSkip val="1"/>
        <c:noMultiLvlLbl val="0"/>
      </c:catAx>
      <c:valAx>
        <c:axId val="27663496"/>
        <c:scaling>
          <c:orientation val="minMax"/>
          <c:max val="80"/>
        </c:scaling>
        <c:axPos val="l"/>
        <c:title>
          <c:tx>
            <c:rich>
              <a:bodyPr vert="horz" rot="-5400000" anchor="ctr"/>
              <a:lstStyle/>
              <a:p>
                <a:pPr algn="ctr">
                  <a:defRPr/>
                </a:pPr>
                <a:r>
                  <a:rPr lang="en-US" cap="none" sz="1200" b="1" i="0" u="none" baseline="0">
                    <a:solidFill>
                      <a:srgbClr val="000000"/>
                    </a:solidFill>
                  </a:rPr>
                  <a:t>Per $1,000 of Area Residents' Personal Income</a:t>
                </a:r>
              </a:p>
            </c:rich>
          </c:tx>
          <c:layout>
            <c:manualLayout>
              <c:xMode val="factor"/>
              <c:yMode val="factor"/>
              <c:x val="0.0005"/>
              <c:y val="-0.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443343"/>
        <c:crossesAt val="1"/>
        <c:crossBetween val="between"/>
        <c:dispUnits/>
      </c:valAx>
      <c:spPr>
        <a:solidFill>
          <a:srgbClr val="FFFFFF"/>
        </a:solidFill>
        <a:ln w="12700">
          <a:solidFill>
            <a:srgbClr val="000000"/>
          </a:solidFill>
        </a:ln>
      </c:spPr>
    </c:plotArea>
    <c:legend>
      <c:legendPos val="b"/>
      <c:layout>
        <c:manualLayout>
          <c:xMode val="edge"/>
          <c:yMode val="edge"/>
          <c:x val="0.393"/>
          <c:y val="0.93625"/>
          <c:w val="0.201"/>
          <c:h val="0.040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Local Resources for Education</a:t>
            </a:r>
          </a:p>
        </c:rich>
      </c:tx>
      <c:layout>
        <c:manualLayout>
          <c:xMode val="factor"/>
          <c:yMode val="factor"/>
          <c:x val="-0.0015"/>
          <c:y val="-0.0065"/>
        </c:manualLayout>
      </c:layout>
      <c:spPr>
        <a:noFill/>
        <a:ln>
          <a:noFill/>
        </a:ln>
      </c:spPr>
    </c:title>
    <c:plotArea>
      <c:layout>
        <c:manualLayout>
          <c:xMode val="edge"/>
          <c:yMode val="edge"/>
          <c:x val="0.00425"/>
          <c:y val="0.57775"/>
          <c:w val="0.974"/>
          <c:h val="0.371"/>
        </c:manualLayout>
      </c:layout>
      <c:barChart>
        <c:barDir val="bar"/>
        <c:grouping val="stacked"/>
        <c:varyColors val="0"/>
        <c:ser>
          <c:idx val="0"/>
          <c:order val="0"/>
          <c:spPr>
            <a:solidFill>
              <a:srgbClr val="008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TRANSFER!$K$91:$K$109</c:f>
              <c:strCache>
                <c:ptCount val="19"/>
                <c:pt idx="0">
                  <c:v>Washington</c:v>
                </c:pt>
                <c:pt idx="1">
                  <c:v>California</c:v>
                </c:pt>
                <c:pt idx="2">
                  <c:v>Oklahoma</c:v>
                </c:pt>
                <c:pt idx="3">
                  <c:v>Texas</c:v>
                </c:pt>
                <c:pt idx="4">
                  <c:v>Minnesota</c:v>
                </c:pt>
                <c:pt idx="5">
                  <c:v>Illinois</c:v>
                </c:pt>
                <c:pt idx="6">
                  <c:v>Florida</c:v>
                </c:pt>
                <c:pt idx="7">
                  <c:v>North Carolina</c:v>
                </c:pt>
                <c:pt idx="8">
                  <c:v>Pennsylvania</c:v>
                </c:pt>
                <c:pt idx="9">
                  <c:v>Massachusetts</c:v>
                </c:pt>
                <c:pt idx="10">
                  <c:v>Rest of Connecticut</c:v>
                </c:pt>
                <c:pt idx="11">
                  <c:v>Fairfield County</c:v>
                </c:pt>
                <c:pt idx="12">
                  <c:v>New Jersey</c:v>
                </c:pt>
                <c:pt idx="13">
                  <c:v>Rest of NY State</c:v>
                </c:pt>
                <c:pt idx="14">
                  <c:v>Upstate Urban Counties</c:v>
                </c:pt>
                <c:pt idx="15">
                  <c:v>Downstate Suburbs</c:v>
                </c:pt>
                <c:pt idx="16">
                  <c:v>New York City</c:v>
                </c:pt>
                <c:pt idx="17">
                  <c:v>New York State</c:v>
                </c:pt>
                <c:pt idx="18">
                  <c:v>United States</c:v>
                </c:pt>
              </c:strCache>
            </c:strRef>
          </c:cat>
          <c:val>
            <c:numRef>
              <c:f>TRANSFER!$L$91:$L$109</c:f>
              <c:numCache>
                <c:ptCount val="19"/>
                <c:pt idx="0">
                  <c:v>0.31450865813865375</c:v>
                </c:pt>
                <c:pt idx="1">
                  <c:v>0.3679669064390641</c:v>
                </c:pt>
                <c:pt idx="2">
                  <c:v>0.3654912457557109</c:v>
                </c:pt>
                <c:pt idx="3">
                  <c:v>0.48035847902411344</c:v>
                </c:pt>
                <c:pt idx="4">
                  <c:v>0.26822732032667473</c:v>
                </c:pt>
                <c:pt idx="5">
                  <c:v>0.5957486157272981</c:v>
                </c:pt>
                <c:pt idx="6">
                  <c:v>0.5213442838150095</c:v>
                </c:pt>
                <c:pt idx="7">
                  <c:v>0.28844452955056266</c:v>
                </c:pt>
                <c:pt idx="8">
                  <c:v>0.5233240031391322</c:v>
                </c:pt>
                <c:pt idx="9">
                  <c:v>0.5408263497370933</c:v>
                </c:pt>
                <c:pt idx="10">
                  <c:v>0.5675875247034687</c:v>
                </c:pt>
                <c:pt idx="11">
                  <c:v>0.7651316387446144</c:v>
                </c:pt>
                <c:pt idx="12">
                  <c:v>0.8523491453037563</c:v>
                </c:pt>
                <c:pt idx="13">
                  <c:v>0.38031417741256174</c:v>
                </c:pt>
                <c:pt idx="14">
                  <c:v>0.455723521228038</c:v>
                </c:pt>
                <c:pt idx="15">
                  <c:v>0.6753533129850405</c:v>
                </c:pt>
                <c:pt idx="16">
                  <c:v>0.5309896563907405</c:v>
                </c:pt>
                <c:pt idx="17">
                  <c:v>0.5347680007754904</c:v>
                </c:pt>
                <c:pt idx="18">
                  <c:v>0.4612873097049194</c:v>
                </c:pt>
              </c:numCache>
            </c:numRef>
          </c:val>
        </c:ser>
        <c:overlap val="100"/>
        <c:axId val="47644873"/>
        <c:axId val="26150674"/>
      </c:barChart>
      <c:catAx>
        <c:axId val="47644873"/>
        <c:scaling>
          <c:orientation val="minMax"/>
        </c:scaling>
        <c:axPos val="l"/>
        <c:delete val="0"/>
        <c:numFmt formatCode="General" sourceLinked="1"/>
        <c:majorTickMark val="out"/>
        <c:minorTickMark val="none"/>
        <c:tickLblPos val="nextTo"/>
        <c:spPr>
          <a:ln w="3175">
            <a:solidFill>
              <a:srgbClr val="808080"/>
            </a:solidFill>
          </a:ln>
        </c:spPr>
        <c:crossAx val="26150674"/>
        <c:crosses val="autoZero"/>
        <c:auto val="1"/>
        <c:lblOffset val="100"/>
        <c:tickLblSkip val="1"/>
        <c:noMultiLvlLbl val="0"/>
      </c:catAx>
      <c:valAx>
        <c:axId val="26150674"/>
        <c:scaling>
          <c:orientation val="minMax"/>
        </c:scaling>
        <c:axPos val="b"/>
        <c:title>
          <c:tx>
            <c:rich>
              <a:bodyPr vert="horz" rot="0" anchor="ctr"/>
              <a:lstStyle/>
              <a:p>
                <a:pPr algn="ctr">
                  <a:defRPr/>
                </a:pPr>
                <a:r>
                  <a:rPr lang="en-US" cap="none" sz="1600" b="1" i="0" u="none" baseline="0">
                    <a:solidFill>
                      <a:srgbClr val="000000"/>
                    </a:solidFill>
                  </a:rPr>
                  <a:t>Percent of Total Local Government Education Expenditures</a:t>
                </a:r>
              </a:p>
            </c:rich>
          </c:tx>
          <c:layout>
            <c:manualLayout>
              <c:xMode val="factor"/>
              <c:yMode val="factor"/>
              <c:x val="0.006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644873"/>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1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cdr:x>
      <cdr:y>0.50975</cdr:y>
    </cdr:from>
    <cdr:to>
      <cdr:x>0.97975</cdr:x>
      <cdr:y>0.516</cdr:y>
    </cdr:to>
    <cdr:sp>
      <cdr:nvSpPr>
        <cdr:cNvPr id="1" name="Straight Connector 1"/>
        <cdr:cNvSpPr>
          <a:spLocks/>
        </cdr:cNvSpPr>
      </cdr:nvSpPr>
      <cdr:spPr>
        <a:xfrm flipV="1">
          <a:off x="942975" y="3009900"/>
          <a:ext cx="7543800" cy="3810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0.572</cdr:x>
      <cdr:y>0.5645</cdr:y>
    </cdr:from>
    <cdr:to>
      <cdr:x>0.572</cdr:x>
      <cdr:y>0.89275</cdr:y>
    </cdr:to>
    <cdr:sp>
      <cdr:nvSpPr>
        <cdr:cNvPr id="1" name="Straight Connector 2"/>
        <cdr:cNvSpPr>
          <a:spLocks/>
        </cdr:cNvSpPr>
      </cdr:nvSpPr>
      <cdr:spPr>
        <a:xfrm rot="5400000">
          <a:off x="4943475" y="3333750"/>
          <a:ext cx="0" cy="194310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cdr:x>
      <cdr:y>0.516</cdr:y>
    </cdr:from>
    <cdr:to>
      <cdr:x>0.97525</cdr:x>
      <cdr:y>0.523</cdr:y>
    </cdr:to>
    <cdr:sp>
      <cdr:nvSpPr>
        <cdr:cNvPr id="1" name="Straight Connector 1"/>
        <cdr:cNvSpPr>
          <a:spLocks/>
        </cdr:cNvSpPr>
      </cdr:nvSpPr>
      <cdr:spPr>
        <a:xfrm flipV="1">
          <a:off x="923925" y="3048000"/>
          <a:ext cx="7515225" cy="3810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0.501</cdr:y>
    </cdr:from>
    <cdr:to>
      <cdr:x>0.97325</cdr:x>
      <cdr:y>0.5075</cdr:y>
    </cdr:to>
    <cdr:sp>
      <cdr:nvSpPr>
        <cdr:cNvPr id="1" name="Straight Connector 1"/>
        <cdr:cNvSpPr>
          <a:spLocks/>
        </cdr:cNvSpPr>
      </cdr:nvSpPr>
      <cdr:spPr>
        <a:xfrm flipV="1">
          <a:off x="914400" y="2952750"/>
          <a:ext cx="7515225" cy="3810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0.61225</cdr:x>
      <cdr:y>0.481</cdr:y>
    </cdr:from>
    <cdr:to>
      <cdr:x>0.93725</cdr:x>
      <cdr:y>0.79425</cdr:y>
    </cdr:to>
    <cdr:sp>
      <cdr:nvSpPr>
        <cdr:cNvPr id="1" name="TextBox 1"/>
        <cdr:cNvSpPr txBox="1">
          <a:spLocks noChangeArrowheads="1"/>
        </cdr:cNvSpPr>
      </cdr:nvSpPr>
      <cdr:spPr>
        <a:xfrm>
          <a:off x="5295900" y="2838450"/>
          <a:ext cx="2809875" cy="18573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 Census Bureau, 2012 Census of Governments.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Income:  Bureau of Economic Analysis.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Tabulation by L. Littlefield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Expenditures do not include pension costs for local governments with their own pension funds, such as NYC (added in gray) Chicago and Philadelphia. </a:t>
          </a:r>
        </a:p>
      </cdr:txBody>
    </cdr:sp>
  </cdr:relSizeAnchor>
  <cdr:relSizeAnchor xmlns:cdr="http://schemas.openxmlformats.org/drawingml/2006/chartDrawing">
    <cdr:from>
      <cdr:x>0.56525</cdr:x>
      <cdr:y>0.162</cdr:y>
    </cdr:from>
    <cdr:to>
      <cdr:x>0.567</cdr:x>
      <cdr:y>0.8205</cdr:y>
    </cdr:to>
    <cdr:sp>
      <cdr:nvSpPr>
        <cdr:cNvPr id="2" name="Straight Connector 3"/>
        <cdr:cNvSpPr>
          <a:spLocks/>
        </cdr:cNvSpPr>
      </cdr:nvSpPr>
      <cdr:spPr>
        <a:xfrm rot="16200000" flipH="1" flipV="1">
          <a:off x="4886325" y="952500"/>
          <a:ext cx="19050" cy="3895725"/>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0.0055</cdr:x>
      <cdr:y>0.083</cdr:y>
    </cdr:to>
    <cdr:pic>
      <cdr:nvPicPr>
        <cdr:cNvPr id="1" name="chart"/>
        <cdr:cNvPicPr preferRelativeResize="1">
          <a:picLocks noChangeAspect="1"/>
        </cdr:cNvPicPr>
      </cdr:nvPicPr>
      <cdr:blipFill>
        <a:blip r:embed="rId1"/>
        <a:stretch>
          <a:fillRect/>
        </a:stretch>
      </cdr:blipFill>
      <cdr:spPr>
        <a:xfrm>
          <a:off x="0" y="0"/>
          <a:ext cx="47625" cy="495300"/>
        </a:xfrm>
        <a:prstGeom prst="rect">
          <a:avLst/>
        </a:prstGeom>
        <a:noFill/>
        <a:ln w="9525" cmpd="sng">
          <a:noFill/>
        </a:ln>
      </cdr:spPr>
    </cdr:pic>
  </cdr:relSizeAnchor>
  <cdr:relSizeAnchor xmlns:cdr="http://schemas.openxmlformats.org/drawingml/2006/chartDrawing">
    <cdr:from>
      <cdr:x>0.0205</cdr:x>
      <cdr:y>0.939</cdr:y>
    </cdr:from>
    <cdr:to>
      <cdr:x>0.9325</cdr:x>
      <cdr:y>0.985</cdr:y>
    </cdr:to>
    <cdr:sp>
      <cdr:nvSpPr>
        <cdr:cNvPr id="2" name="TextBox 2"/>
        <cdr:cNvSpPr txBox="1">
          <a:spLocks noChangeArrowheads="1"/>
        </cdr:cNvSpPr>
      </cdr:nvSpPr>
      <cdr:spPr>
        <a:xfrm>
          <a:off x="171450" y="5553075"/>
          <a:ext cx="7896225" cy="27622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Source:  U.S.</a:t>
          </a:r>
          <a:r>
            <a:rPr lang="en-US" cap="none" sz="1100" b="0" i="0" u="none" baseline="0">
              <a:solidFill>
                <a:srgbClr val="000000"/>
              </a:solidFill>
              <a:latin typeface="Calibri"/>
              <a:ea typeface="Calibri"/>
              <a:cs typeface="Calibri"/>
            </a:rPr>
            <a:t> Census Bureau, Public Education Finances (CCD).  Income:  Bureau of Economic Analysis. Tabulation by L. Littlefield</a:t>
          </a:r>
        </a:p>
      </cdr:txBody>
    </cdr:sp>
  </cdr:relSizeAnchor>
  <cdr:relSizeAnchor xmlns:cdr="http://schemas.openxmlformats.org/drawingml/2006/chartDrawing">
    <cdr:from>
      <cdr:x>0.106</cdr:x>
      <cdr:y>0.73275</cdr:y>
    </cdr:from>
    <cdr:to>
      <cdr:x>0.98125</cdr:x>
      <cdr:y>0.73525</cdr:y>
    </cdr:to>
    <cdr:sp>
      <cdr:nvSpPr>
        <cdr:cNvPr id="3" name="Straight Connector 4"/>
        <cdr:cNvSpPr>
          <a:spLocks/>
        </cdr:cNvSpPr>
      </cdr:nvSpPr>
      <cdr:spPr>
        <a:xfrm flipV="1">
          <a:off x="914400" y="4333875"/>
          <a:ext cx="7581900" cy="1905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61"/>
  <sheetViews>
    <sheetView zoomScalePageLayoutView="0" workbookViewId="0" topLeftCell="A1">
      <selection activeCell="A3" sqref="A3"/>
    </sheetView>
  </sheetViews>
  <sheetFormatPr defaultColWidth="11.57421875" defaultRowHeight="12.75"/>
  <cols>
    <col min="1" max="1" width="20.8515625" style="0" customWidth="1"/>
    <col min="2" max="2" width="11.8515625" style="0" customWidth="1"/>
    <col min="3" max="3" width="7.28125" style="0" customWidth="1"/>
    <col min="4" max="4" width="13.140625" style="0" customWidth="1"/>
    <col min="5" max="5" width="13.8515625" style="0" customWidth="1"/>
    <col min="6" max="7" width="12.140625" style="0" customWidth="1"/>
    <col min="8" max="8" width="11.00390625" style="0" customWidth="1"/>
    <col min="9" max="9" width="11.421875" style="0" customWidth="1"/>
    <col min="10" max="10" width="14.00390625" style="0" customWidth="1"/>
    <col min="11" max="11" width="11.421875" style="0" customWidth="1"/>
    <col min="12" max="12" width="15.8515625" style="0" customWidth="1"/>
    <col min="13" max="13" width="13.7109375" style="0" customWidth="1"/>
    <col min="14" max="14" width="14.28125" style="0" customWidth="1"/>
    <col min="15" max="15" width="17.8515625" style="0" customWidth="1"/>
    <col min="16" max="16" width="19.140625" style="0" customWidth="1"/>
    <col min="17" max="17" width="15.140625" style="0" customWidth="1"/>
    <col min="18" max="18" width="11.7109375" style="0" customWidth="1"/>
    <col min="19" max="19" width="13.140625" style="0" bestFit="1" customWidth="1"/>
    <col min="20" max="20" width="14.140625" style="0" customWidth="1"/>
    <col min="21" max="21" width="11.421875" style="0" customWidth="1"/>
    <col min="22" max="22" width="16.28125" style="0" bestFit="1" customWidth="1"/>
    <col min="23" max="16384" width="11.421875" style="0" customWidth="1"/>
  </cols>
  <sheetData>
    <row r="1" spans="1:10" ht="21" customHeight="1" thickBot="1">
      <c r="A1" s="162" t="s">
        <v>120</v>
      </c>
      <c r="B1" s="162"/>
      <c r="C1" s="162"/>
      <c r="D1" s="162"/>
      <c r="E1" s="162"/>
      <c r="F1" s="162"/>
      <c r="G1" s="162"/>
      <c r="H1" s="162"/>
      <c r="I1" s="162"/>
      <c r="J1" s="162"/>
    </row>
    <row r="2" spans="2:20" ht="15" customHeight="1">
      <c r="B2" s="165" t="s">
        <v>111</v>
      </c>
      <c r="C2" s="171"/>
      <c r="D2" s="166"/>
      <c r="E2" s="167"/>
      <c r="F2" s="9"/>
      <c r="G2" s="168" t="s">
        <v>112</v>
      </c>
      <c r="H2" s="169"/>
      <c r="I2" s="169"/>
      <c r="J2" s="170"/>
      <c r="M2" s="165" t="s">
        <v>111</v>
      </c>
      <c r="N2" s="166"/>
      <c r="O2" s="167"/>
      <c r="P2" s="42"/>
      <c r="Q2" s="168" t="s">
        <v>112</v>
      </c>
      <c r="R2" s="169"/>
      <c r="S2" s="169"/>
      <c r="T2" s="170"/>
    </row>
    <row r="3" spans="2:24" ht="36.75" customHeight="1">
      <c r="B3" s="39" t="s">
        <v>280</v>
      </c>
      <c r="C3" s="40" t="s">
        <v>117</v>
      </c>
      <c r="D3" s="39" t="s">
        <v>282</v>
      </c>
      <c r="E3" s="41" t="s">
        <v>281</v>
      </c>
      <c r="F3" s="40" t="s">
        <v>110</v>
      </c>
      <c r="G3" s="39" t="s">
        <v>113</v>
      </c>
      <c r="H3" s="40" t="s">
        <v>114</v>
      </c>
      <c r="I3" s="40" t="s">
        <v>115</v>
      </c>
      <c r="J3" s="41" t="s">
        <v>116</v>
      </c>
      <c r="M3" s="39" t="s">
        <v>280</v>
      </c>
      <c r="N3" s="40" t="s">
        <v>282</v>
      </c>
      <c r="O3" s="41" t="s">
        <v>281</v>
      </c>
      <c r="P3" s="43" t="s">
        <v>110</v>
      </c>
      <c r="Q3" s="40" t="s">
        <v>53</v>
      </c>
      <c r="R3" s="40" t="s">
        <v>114</v>
      </c>
      <c r="S3" s="45" t="s">
        <v>115</v>
      </c>
      <c r="T3" s="41" t="s">
        <v>116</v>
      </c>
      <c r="U3" s="2"/>
      <c r="V3" s="2" t="s">
        <v>225</v>
      </c>
      <c r="W3" s="2"/>
      <c r="X3" s="2"/>
    </row>
    <row r="4" spans="2:10" ht="12">
      <c r="B4" s="5"/>
      <c r="C4" s="8"/>
      <c r="D4" s="5"/>
      <c r="E4" s="6"/>
      <c r="F4" s="8"/>
      <c r="G4" s="5"/>
      <c r="H4" s="6"/>
      <c r="I4" s="5"/>
      <c r="J4" s="6"/>
    </row>
    <row r="5" spans="1:22" ht="12">
      <c r="A5" s="11" t="s">
        <v>224</v>
      </c>
      <c r="B5" s="46">
        <f>+M5/V5*1000</f>
        <v>40.75518297524263</v>
      </c>
      <c r="C5" s="47"/>
      <c r="D5" s="46">
        <f aca="true" t="shared" si="0" ref="D5:I5">+N5/$V5*1000</f>
        <v>37.0744722129297</v>
      </c>
      <c r="E5" s="48">
        <f t="shared" si="0"/>
        <v>3.680710762312929</v>
      </c>
      <c r="F5" s="47">
        <f t="shared" si="0"/>
        <v>2.8450459127519676</v>
      </c>
      <c r="G5" s="46">
        <f t="shared" si="0"/>
        <v>22.920406027148392</v>
      </c>
      <c r="H5" s="48">
        <f t="shared" si="0"/>
        <v>0.5358176121505401</v>
      </c>
      <c r="I5" s="46">
        <f t="shared" si="0"/>
        <v>20.144005248695663</v>
      </c>
      <c r="J5" s="110">
        <f>+I5/(F5+B5)</f>
        <v>0.4620160435497702</v>
      </c>
      <c r="L5" t="s">
        <v>224</v>
      </c>
      <c r="M5" s="3">
        <v>565403215</v>
      </c>
      <c r="N5" s="4">
        <v>514340122</v>
      </c>
      <c r="O5" s="4">
        <v>51063093</v>
      </c>
      <c r="P5" s="4">
        <v>39469780</v>
      </c>
      <c r="Q5" s="3">
        <v>317978483</v>
      </c>
      <c r="R5" s="3">
        <v>7433484</v>
      </c>
      <c r="S5" s="4">
        <f>+M5+P5-Q5-R5</f>
        <v>279461028</v>
      </c>
      <c r="T5" s="1"/>
      <c r="U5" s="1"/>
      <c r="V5" s="3">
        <v>13873161000</v>
      </c>
    </row>
    <row r="6" spans="1:22" ht="12">
      <c r="A6" s="11" t="s">
        <v>118</v>
      </c>
      <c r="B6" s="49">
        <f>+M6/$V6*1000</f>
        <v>44.40810679751533</v>
      </c>
      <c r="C6" s="61">
        <v>17</v>
      </c>
      <c r="D6" s="49">
        <f aca="true" t="shared" si="1" ref="D6:F7">+N6/$V6*1000</f>
        <v>40.00713868237267</v>
      </c>
      <c r="E6" s="51">
        <f t="shared" si="1"/>
        <v>4.400968115142658</v>
      </c>
      <c r="F6" s="50">
        <f t="shared" si="1"/>
        <v>2.4717279160086814</v>
      </c>
      <c r="G6" s="49">
        <f aca="true" t="shared" si="2" ref="G6:G59">+Q6/$V6*1000</f>
        <v>21.920834026622526</v>
      </c>
      <c r="H6" s="50">
        <f aca="true" t="shared" si="3" ref="H6:H59">+R6/$V6*1000</f>
        <v>0.06629336071265908</v>
      </c>
      <c r="I6" s="49">
        <f aca="true" t="shared" si="4" ref="I6:I59">+S6/$V6*1000</f>
        <v>24.892707326188823</v>
      </c>
      <c r="J6" s="110">
        <f>+I6/(F6+B6)</f>
        <v>0.5309896563907405</v>
      </c>
      <c r="L6" s="63" t="s">
        <v>54</v>
      </c>
      <c r="M6" s="3">
        <v>21086920</v>
      </c>
      <c r="N6" s="4">
        <v>18997147</v>
      </c>
      <c r="O6" s="4">
        <v>2089773</v>
      </c>
      <c r="P6" s="4">
        <v>1173685</v>
      </c>
      <c r="Q6" s="3">
        <v>10408975</v>
      </c>
      <c r="R6" s="3">
        <v>31479</v>
      </c>
      <c r="S6" s="4">
        <f aca="true" t="shared" si="5" ref="S6:S59">+M6+P6-Q6-R6</f>
        <v>11820151</v>
      </c>
      <c r="T6" s="1"/>
      <c r="U6" s="1"/>
      <c r="V6" s="3">
        <v>474843931</v>
      </c>
    </row>
    <row r="7" spans="1:22" ht="12">
      <c r="A7" s="11" t="s">
        <v>119</v>
      </c>
      <c r="B7" s="49">
        <f>+M7/$V7*1000</f>
        <v>58.85939257177676</v>
      </c>
      <c r="C7" s="61">
        <v>2</v>
      </c>
      <c r="D7" s="49">
        <f t="shared" si="1"/>
        <v>55.46398561887777</v>
      </c>
      <c r="E7" s="51">
        <f t="shared" si="1"/>
        <v>3.395406952898993</v>
      </c>
      <c r="F7" s="50">
        <f t="shared" si="1"/>
        <v>3.4057012103982487</v>
      </c>
      <c r="G7" s="49">
        <f t="shared" si="2"/>
        <v>28.613041061869197</v>
      </c>
      <c r="H7" s="50">
        <f t="shared" si="3"/>
        <v>0.21070362934335546</v>
      </c>
      <c r="I7" s="49">
        <f t="shared" si="4"/>
        <v>33.44134909096246</v>
      </c>
      <c r="J7" s="110">
        <f>+I7/(F7+B7)</f>
        <v>0.5370802011148004</v>
      </c>
      <c r="L7" s="63" t="s">
        <v>119</v>
      </c>
      <c r="M7" s="3">
        <v>34386199</v>
      </c>
      <c r="N7" s="4">
        <v>32402571</v>
      </c>
      <c r="O7" s="4">
        <v>1983628</v>
      </c>
      <c r="P7" s="4">
        <v>1989642</v>
      </c>
      <c r="Q7" s="3">
        <f>+Q41-Q6</f>
        <v>16716002</v>
      </c>
      <c r="R7" s="3">
        <f>+R41-R6</f>
        <v>123095</v>
      </c>
      <c r="S7" s="4">
        <f t="shared" si="5"/>
        <v>19536744</v>
      </c>
      <c r="T7" s="1"/>
      <c r="U7" s="1"/>
      <c r="V7" s="4">
        <v>584209206</v>
      </c>
    </row>
    <row r="8" spans="1:22" ht="12">
      <c r="A8" s="11"/>
      <c r="B8" s="49"/>
      <c r="C8" s="61"/>
      <c r="D8" s="49"/>
      <c r="E8" s="51"/>
      <c r="F8" s="50"/>
      <c r="G8" s="49"/>
      <c r="H8" s="50"/>
      <c r="I8" s="49"/>
      <c r="J8" s="12"/>
      <c r="L8" s="63"/>
      <c r="M8" s="3"/>
      <c r="N8" s="4"/>
      <c r="O8" s="4"/>
      <c r="P8" s="4"/>
      <c r="Q8" s="3"/>
      <c r="R8" s="3"/>
      <c r="S8" s="4"/>
      <c r="T8" s="1"/>
      <c r="U8" s="1"/>
      <c r="V8" s="4"/>
    </row>
    <row r="9" spans="1:22" ht="12">
      <c r="A9" s="10" t="s">
        <v>135</v>
      </c>
      <c r="B9" s="52">
        <f aca="true" t="shared" si="6" ref="B9:B40">+M9/$V9*1000</f>
        <v>41.916051846409374</v>
      </c>
      <c r="C9" s="61">
        <v>23</v>
      </c>
      <c r="D9" s="52">
        <f aca="true" t="shared" si="7" ref="D9:D40">+N9/$V9*1000</f>
        <v>38.55793950547647</v>
      </c>
      <c r="E9" s="55">
        <f aca="true" t="shared" si="8" ref="E9:E40">+O9/$V9*1000</f>
        <v>3.358112340932908</v>
      </c>
      <c r="F9" s="53">
        <f aca="true" t="shared" si="9" ref="F9:F40">+P9/$V9*1000</f>
        <v>0</v>
      </c>
      <c r="G9" s="52">
        <f t="shared" si="2"/>
        <v>27.75948900666895</v>
      </c>
      <c r="H9" s="54">
        <f t="shared" si="3"/>
        <v>0.14504215852994728</v>
      </c>
      <c r="I9" s="52">
        <f t="shared" si="4"/>
        <v>14.011520681210476</v>
      </c>
      <c r="J9" s="111">
        <f aca="true" t="shared" si="10" ref="J9:J59">+I9/(F9+B9)</f>
        <v>0.33427577417243637</v>
      </c>
      <c r="L9" t="s">
        <v>135</v>
      </c>
      <c r="M9" s="3">
        <v>7257750</v>
      </c>
      <c r="N9" s="4">
        <v>6676294</v>
      </c>
      <c r="O9" s="4">
        <v>581456</v>
      </c>
      <c r="P9" s="4">
        <v>0</v>
      </c>
      <c r="Q9" s="3">
        <v>4806546</v>
      </c>
      <c r="R9" s="3">
        <v>25114</v>
      </c>
      <c r="S9" s="4">
        <f t="shared" si="5"/>
        <v>2426090</v>
      </c>
      <c r="T9" s="1"/>
      <c r="U9" s="1"/>
      <c r="V9" s="3">
        <v>173149657</v>
      </c>
    </row>
    <row r="10" spans="1:22" ht="12">
      <c r="A10" s="10" t="s">
        <v>136</v>
      </c>
      <c r="B10" s="52">
        <f t="shared" si="6"/>
        <v>62.83182567666756</v>
      </c>
      <c r="C10" s="61">
        <v>1</v>
      </c>
      <c r="D10" s="52">
        <f t="shared" si="7"/>
        <v>58.81348093530612</v>
      </c>
      <c r="E10" s="55">
        <f t="shared" si="8"/>
        <v>4.018344741361448</v>
      </c>
      <c r="F10" s="53">
        <f t="shared" si="9"/>
        <v>0.418746773383531</v>
      </c>
      <c r="G10" s="52">
        <f t="shared" si="2"/>
        <v>32.14165460892531</v>
      </c>
      <c r="H10" s="56">
        <f t="shared" si="3"/>
        <v>2.3014335835022006</v>
      </c>
      <c r="I10" s="52">
        <f t="shared" si="4"/>
        <v>28.807484257623592</v>
      </c>
      <c r="J10" s="111">
        <f t="shared" si="10"/>
        <v>0.45545017446874225</v>
      </c>
      <c r="L10" t="s">
        <v>136</v>
      </c>
      <c r="M10" s="3">
        <v>2290022</v>
      </c>
      <c r="N10" s="4">
        <v>2143566</v>
      </c>
      <c r="O10" s="4">
        <v>146456</v>
      </c>
      <c r="P10" s="4">
        <v>15262</v>
      </c>
      <c r="Q10" s="3">
        <v>1171462</v>
      </c>
      <c r="R10" s="3">
        <v>83880</v>
      </c>
      <c r="S10" s="4">
        <f t="shared" si="5"/>
        <v>1049942</v>
      </c>
      <c r="T10" s="1"/>
      <c r="U10" s="1"/>
      <c r="V10" s="3">
        <v>36446848</v>
      </c>
    </row>
    <row r="11" spans="1:22" ht="12">
      <c r="A11" s="10" t="s">
        <v>137</v>
      </c>
      <c r="B11" s="52">
        <f t="shared" si="6"/>
        <v>32.91374162060344</v>
      </c>
      <c r="C11" s="61">
        <v>49</v>
      </c>
      <c r="D11" s="52">
        <f t="shared" si="7"/>
        <v>30.00578462144281</v>
      </c>
      <c r="E11" s="55">
        <f t="shared" si="8"/>
        <v>2.9079569991606276</v>
      </c>
      <c r="F11" s="53">
        <f t="shared" si="9"/>
        <v>5.54821010375266</v>
      </c>
      <c r="G11" s="52">
        <f t="shared" si="2"/>
        <v>16.58099905859756</v>
      </c>
      <c r="H11" s="53">
        <f t="shared" si="3"/>
        <v>0.39034003646157883</v>
      </c>
      <c r="I11" s="52">
        <f t="shared" si="4"/>
        <v>21.490612629296958</v>
      </c>
      <c r="J11" s="111">
        <f t="shared" si="10"/>
        <v>0.558749924686947</v>
      </c>
      <c r="L11" t="s">
        <v>137</v>
      </c>
      <c r="M11" s="3">
        <v>7896970</v>
      </c>
      <c r="N11" s="4">
        <v>7199266</v>
      </c>
      <c r="O11" s="4">
        <v>697704</v>
      </c>
      <c r="P11" s="4">
        <v>1331178</v>
      </c>
      <c r="Q11" s="3">
        <v>3978267</v>
      </c>
      <c r="R11" s="3">
        <v>93654</v>
      </c>
      <c r="S11" s="4">
        <f t="shared" si="5"/>
        <v>5156227</v>
      </c>
      <c r="T11" s="1"/>
      <c r="U11" s="1"/>
      <c r="V11" s="3">
        <v>239929270</v>
      </c>
    </row>
    <row r="12" spans="1:22" ht="12">
      <c r="A12" s="10" t="s">
        <v>138</v>
      </c>
      <c r="B12" s="52">
        <f t="shared" si="6"/>
        <v>46.39711787672367</v>
      </c>
      <c r="C12" s="61">
        <v>10</v>
      </c>
      <c r="D12" s="52">
        <f t="shared" si="7"/>
        <v>40.69716587426208</v>
      </c>
      <c r="E12" s="55">
        <f t="shared" si="8"/>
        <v>5.699952002461584</v>
      </c>
      <c r="F12" s="53">
        <f t="shared" si="9"/>
        <v>0</v>
      </c>
      <c r="G12" s="52">
        <f t="shared" si="2"/>
        <v>40.14622263467861</v>
      </c>
      <c r="H12" s="54">
        <f t="shared" si="3"/>
        <v>0.3604329402163994</v>
      </c>
      <c r="I12" s="52">
        <f t="shared" si="4"/>
        <v>5.890462301828663</v>
      </c>
      <c r="J12" s="111">
        <f t="shared" si="10"/>
        <v>0.126957504504472</v>
      </c>
      <c r="L12" t="s">
        <v>138</v>
      </c>
      <c r="M12" s="3">
        <v>4985046</v>
      </c>
      <c r="N12" s="4">
        <v>4372626</v>
      </c>
      <c r="O12" s="4">
        <v>612420</v>
      </c>
      <c r="P12" s="4">
        <v>0</v>
      </c>
      <c r="Q12" s="3">
        <v>4313431</v>
      </c>
      <c r="R12" s="3">
        <v>38726</v>
      </c>
      <c r="S12" s="4">
        <f t="shared" si="5"/>
        <v>632889</v>
      </c>
      <c r="T12" s="1"/>
      <c r="U12" s="1"/>
      <c r="V12" s="3">
        <v>107443010</v>
      </c>
    </row>
    <row r="13" spans="1:22" ht="12">
      <c r="A13" s="10" t="s">
        <v>139</v>
      </c>
      <c r="B13" s="52">
        <f t="shared" si="6"/>
        <v>37.089746901292344</v>
      </c>
      <c r="C13" s="61">
        <v>37</v>
      </c>
      <c r="D13" s="52">
        <f t="shared" si="7"/>
        <v>33.37047303978369</v>
      </c>
      <c r="E13" s="55">
        <f t="shared" si="8"/>
        <v>3.719273861508659</v>
      </c>
      <c r="F13" s="53">
        <f t="shared" si="9"/>
        <v>5.71017924890699</v>
      </c>
      <c r="G13" s="52">
        <f t="shared" si="2"/>
        <v>26.369519337732658</v>
      </c>
      <c r="H13" s="53">
        <f t="shared" si="3"/>
        <v>0.6814503911574271</v>
      </c>
      <c r="I13" s="52">
        <f t="shared" si="4"/>
        <v>15.748956421309252</v>
      </c>
      <c r="J13" s="111">
        <f t="shared" si="10"/>
        <v>0.3679669064390641</v>
      </c>
      <c r="L13" t="s">
        <v>139</v>
      </c>
      <c r="M13" s="3">
        <v>66954180</v>
      </c>
      <c r="N13" s="4">
        <v>60240170</v>
      </c>
      <c r="O13" s="4">
        <v>6714010</v>
      </c>
      <c r="P13" s="4">
        <v>10307980</v>
      </c>
      <c r="Q13" s="3">
        <v>47602092</v>
      </c>
      <c r="R13" s="3">
        <v>1230150</v>
      </c>
      <c r="S13" s="4">
        <f t="shared" si="5"/>
        <v>28429918</v>
      </c>
      <c r="T13" s="1"/>
      <c r="U13" s="1"/>
      <c r="V13" s="3">
        <v>1805193769</v>
      </c>
    </row>
    <row r="14" spans="1:22" ht="12">
      <c r="A14" s="10" t="s">
        <v>140</v>
      </c>
      <c r="B14" s="52">
        <f t="shared" si="6"/>
        <v>33.23929632648641</v>
      </c>
      <c r="C14" s="61">
        <v>45</v>
      </c>
      <c r="D14" s="52">
        <f t="shared" si="7"/>
        <v>30.337549449769863</v>
      </c>
      <c r="E14" s="55">
        <f t="shared" si="8"/>
        <v>2.9017468767165484</v>
      </c>
      <c r="F14" s="53">
        <f t="shared" si="9"/>
        <v>0.5129026516833266</v>
      </c>
      <c r="G14" s="52">
        <f t="shared" si="2"/>
        <v>18.006733297273932</v>
      </c>
      <c r="H14" s="53">
        <f t="shared" si="3"/>
        <v>0.44617488044077175</v>
      </c>
      <c r="I14" s="52">
        <f t="shared" si="4"/>
        <v>15.299290800455037</v>
      </c>
      <c r="J14" s="111">
        <f t="shared" si="10"/>
        <v>0.4532827864149035</v>
      </c>
      <c r="L14" t="s">
        <v>140</v>
      </c>
      <c r="M14" s="3">
        <v>7989055</v>
      </c>
      <c r="N14" s="4">
        <v>7291621</v>
      </c>
      <c r="O14" s="4">
        <v>697434</v>
      </c>
      <c r="P14" s="4">
        <v>123276</v>
      </c>
      <c r="Q14" s="3">
        <v>4327913</v>
      </c>
      <c r="R14" s="3">
        <v>107238</v>
      </c>
      <c r="S14" s="4">
        <f t="shared" si="5"/>
        <v>3677180</v>
      </c>
      <c r="T14" s="1"/>
      <c r="U14" s="1"/>
      <c r="V14" s="3">
        <v>240349703</v>
      </c>
    </row>
    <row r="15" spans="1:22" ht="12">
      <c r="A15" s="10" t="s">
        <v>141</v>
      </c>
      <c r="B15" s="52">
        <f t="shared" si="6"/>
        <v>41.564742577392344</v>
      </c>
      <c r="C15" s="61">
        <v>26</v>
      </c>
      <c r="D15" s="52">
        <f t="shared" si="7"/>
        <v>37.100099589729844</v>
      </c>
      <c r="E15" s="55">
        <f t="shared" si="8"/>
        <v>4.464642987662493</v>
      </c>
      <c r="F15" s="53">
        <f t="shared" si="9"/>
        <v>0</v>
      </c>
      <c r="G15" s="52">
        <f t="shared" si="2"/>
        <v>15.664972938713088</v>
      </c>
      <c r="H15" s="53">
        <f t="shared" si="3"/>
        <v>0.20817494743351425</v>
      </c>
      <c r="I15" s="52">
        <f t="shared" si="4"/>
        <v>25.69159469124574</v>
      </c>
      <c r="J15" s="111">
        <f t="shared" si="10"/>
        <v>0.618110280447635</v>
      </c>
      <c r="L15" t="s">
        <v>141</v>
      </c>
      <c r="M15" s="3">
        <v>8990805</v>
      </c>
      <c r="N15" s="4">
        <v>8025065</v>
      </c>
      <c r="O15" s="4">
        <v>965740</v>
      </c>
      <c r="P15" s="4">
        <v>0</v>
      </c>
      <c r="Q15" s="3">
        <v>3388466</v>
      </c>
      <c r="R15" s="3">
        <v>45030</v>
      </c>
      <c r="S15" s="4">
        <f t="shared" si="5"/>
        <v>5557309</v>
      </c>
      <c r="T15" s="1"/>
      <c r="U15" s="1"/>
      <c r="V15" s="3">
        <v>216308449</v>
      </c>
    </row>
    <row r="16" spans="1:22" ht="12">
      <c r="A16" s="10" t="s">
        <v>142</v>
      </c>
      <c r="B16" s="52">
        <f t="shared" si="6"/>
        <v>45.54599173196872</v>
      </c>
      <c r="C16" s="61">
        <v>13</v>
      </c>
      <c r="D16" s="52">
        <f t="shared" si="7"/>
        <v>41.84148260208878</v>
      </c>
      <c r="E16" s="55">
        <f t="shared" si="8"/>
        <v>3.7045091298799404</v>
      </c>
      <c r="F16" s="53">
        <f t="shared" si="9"/>
        <v>0</v>
      </c>
      <c r="G16" s="52">
        <f t="shared" si="2"/>
        <v>31.627434913468047</v>
      </c>
      <c r="H16" s="50">
        <f t="shared" si="3"/>
        <v>0</v>
      </c>
      <c r="I16" s="52">
        <f t="shared" si="4"/>
        <v>13.918556818500672</v>
      </c>
      <c r="J16" s="111">
        <f t="shared" si="10"/>
        <v>0.30559345156889495</v>
      </c>
      <c r="L16" t="s">
        <v>142</v>
      </c>
      <c r="M16" s="3">
        <v>1839097</v>
      </c>
      <c r="N16" s="4">
        <v>1689513</v>
      </c>
      <c r="O16" s="4">
        <v>149584</v>
      </c>
      <c r="P16" s="4">
        <v>0</v>
      </c>
      <c r="Q16" s="3">
        <v>1277081</v>
      </c>
      <c r="R16" s="3">
        <v>0</v>
      </c>
      <c r="S16" s="4">
        <f t="shared" si="5"/>
        <v>562016</v>
      </c>
      <c r="T16" s="1"/>
      <c r="U16" s="1"/>
      <c r="V16" s="3">
        <v>40378899</v>
      </c>
    </row>
    <row r="17" spans="1:22" ht="12">
      <c r="A17" s="10" t="s">
        <v>143</v>
      </c>
      <c r="B17" s="52">
        <f t="shared" si="6"/>
        <v>45.75406190091467</v>
      </c>
      <c r="C17" s="61">
        <v>12</v>
      </c>
      <c r="D17" s="52">
        <f t="shared" si="7"/>
        <v>41.21216520335716</v>
      </c>
      <c r="E17" s="55">
        <f t="shared" si="8"/>
        <v>4.541896697557509</v>
      </c>
      <c r="F17" s="53">
        <f t="shared" si="9"/>
        <v>3.5437000283274833</v>
      </c>
      <c r="G17" s="52">
        <f t="shared" si="2"/>
        <v>0</v>
      </c>
      <c r="H17" s="53">
        <f t="shared" si="3"/>
        <v>5.731118884055118</v>
      </c>
      <c r="I17" s="52">
        <f t="shared" si="4"/>
        <v>43.566643045187035</v>
      </c>
      <c r="J17" s="111">
        <f t="shared" si="10"/>
        <v>0.8837448464236352</v>
      </c>
      <c r="L17" t="s">
        <v>143</v>
      </c>
      <c r="M17" s="3">
        <v>2201171</v>
      </c>
      <c r="N17" s="4">
        <v>1982666</v>
      </c>
      <c r="O17" s="4">
        <v>218505</v>
      </c>
      <c r="P17" s="4">
        <v>170483</v>
      </c>
      <c r="Q17" s="3">
        <v>0</v>
      </c>
      <c r="R17" s="3">
        <v>275717</v>
      </c>
      <c r="S17" s="4">
        <f t="shared" si="5"/>
        <v>2095937</v>
      </c>
      <c r="T17" s="1"/>
      <c r="U17" s="1"/>
      <c r="V17" s="3">
        <v>48108756</v>
      </c>
    </row>
    <row r="18" spans="1:22" ht="12">
      <c r="A18" s="10" t="s">
        <v>28</v>
      </c>
      <c r="B18" s="52">
        <f t="shared" si="6"/>
        <v>31.2007372697352</v>
      </c>
      <c r="C18" s="61">
        <v>50</v>
      </c>
      <c r="D18" s="52">
        <f t="shared" si="7"/>
        <v>28.873709269514254</v>
      </c>
      <c r="E18" s="55">
        <f t="shared" si="8"/>
        <v>2.327028000220942</v>
      </c>
      <c r="F18" s="53">
        <f t="shared" si="9"/>
        <v>3.6761538402877316</v>
      </c>
      <c r="G18" s="52">
        <f t="shared" si="2"/>
        <v>16.139215642053962</v>
      </c>
      <c r="H18" s="53">
        <f t="shared" si="3"/>
        <v>0.5548076505199928</v>
      </c>
      <c r="I18" s="52">
        <f t="shared" si="4"/>
        <v>18.182867817448976</v>
      </c>
      <c r="J18" s="111">
        <f t="shared" si="10"/>
        <v>0.5213442838150095</v>
      </c>
      <c r="L18" t="s">
        <v>28</v>
      </c>
      <c r="M18" s="3">
        <v>24740640</v>
      </c>
      <c r="N18" s="4">
        <v>22895422</v>
      </c>
      <c r="O18" s="4">
        <v>1845218</v>
      </c>
      <c r="P18" s="4">
        <v>2915008</v>
      </c>
      <c r="Q18" s="3">
        <v>12797599</v>
      </c>
      <c r="R18" s="3">
        <v>439935</v>
      </c>
      <c r="S18" s="4">
        <f t="shared" si="5"/>
        <v>14418114</v>
      </c>
      <c r="T18" s="1"/>
      <c r="U18" s="1"/>
      <c r="V18" s="3">
        <v>792950493</v>
      </c>
    </row>
    <row r="19" spans="1:22" ht="12">
      <c r="A19" s="10" t="s">
        <v>29</v>
      </c>
      <c r="B19" s="52">
        <f t="shared" si="6"/>
        <v>46.36986341595621</v>
      </c>
      <c r="C19" s="61">
        <v>11</v>
      </c>
      <c r="D19" s="52">
        <f t="shared" si="7"/>
        <v>42.127605587218376</v>
      </c>
      <c r="E19" s="55">
        <f t="shared" si="8"/>
        <v>4.242257828737835</v>
      </c>
      <c r="F19" s="53">
        <f t="shared" si="9"/>
        <v>0.11235017096708613</v>
      </c>
      <c r="G19" s="52">
        <f t="shared" si="2"/>
        <v>24.85963298936927</v>
      </c>
      <c r="H19" s="53">
        <f t="shared" si="3"/>
        <v>0.2343739316656538</v>
      </c>
      <c r="I19" s="52">
        <f t="shared" si="4"/>
        <v>21.388206665888372</v>
      </c>
      <c r="J19" s="111">
        <f t="shared" si="10"/>
        <v>0.46013743785871364</v>
      </c>
      <c r="L19" t="s">
        <v>29</v>
      </c>
      <c r="M19" s="3">
        <v>17117408</v>
      </c>
      <c r="N19" s="4">
        <v>15551381</v>
      </c>
      <c r="O19" s="4">
        <v>1566027</v>
      </c>
      <c r="P19" s="4">
        <v>41474</v>
      </c>
      <c r="Q19" s="3">
        <v>9176919</v>
      </c>
      <c r="R19" s="3">
        <v>86519</v>
      </c>
      <c r="S19" s="4">
        <f t="shared" si="5"/>
        <v>7895444</v>
      </c>
      <c r="T19" s="1"/>
      <c r="U19" s="1"/>
      <c r="V19" s="3">
        <v>369149416</v>
      </c>
    </row>
    <row r="20" spans="1:22" ht="12">
      <c r="A20" s="10" t="s">
        <v>30</v>
      </c>
      <c r="B20" s="52">
        <f t="shared" si="6"/>
        <v>30.593940584785326</v>
      </c>
      <c r="C20" s="61">
        <v>51</v>
      </c>
      <c r="D20" s="52">
        <f t="shared" si="7"/>
        <v>27.526356770950034</v>
      </c>
      <c r="E20" s="55">
        <f t="shared" si="8"/>
        <v>3.0675838138352898</v>
      </c>
      <c r="F20" s="53">
        <f t="shared" si="9"/>
        <v>0</v>
      </c>
      <c r="G20" s="52">
        <f t="shared" si="2"/>
        <v>0</v>
      </c>
      <c r="H20" s="53">
        <f t="shared" si="3"/>
        <v>0</v>
      </c>
      <c r="I20" s="52">
        <f t="shared" si="4"/>
        <v>30.593940584785326</v>
      </c>
      <c r="J20" s="111">
        <f t="shared" si="10"/>
        <v>1</v>
      </c>
      <c r="L20" t="s">
        <v>30</v>
      </c>
      <c r="M20" s="3">
        <v>1895835</v>
      </c>
      <c r="N20" s="4">
        <v>1705744</v>
      </c>
      <c r="O20" s="4">
        <v>190091</v>
      </c>
      <c r="P20" s="4">
        <v>0</v>
      </c>
      <c r="Q20" s="3">
        <v>0</v>
      </c>
      <c r="R20" s="3">
        <v>0</v>
      </c>
      <c r="S20" s="4">
        <f t="shared" si="5"/>
        <v>1895835</v>
      </c>
      <c r="T20" s="1"/>
      <c r="U20" s="1"/>
      <c r="V20" s="3">
        <v>61967663</v>
      </c>
    </row>
    <row r="21" spans="1:22" ht="12">
      <c r="A21" s="10" t="s">
        <v>31</v>
      </c>
      <c r="B21" s="52">
        <f t="shared" si="6"/>
        <v>33.0493148319086</v>
      </c>
      <c r="C21" s="61">
        <v>47</v>
      </c>
      <c r="D21" s="52">
        <f t="shared" si="7"/>
        <v>31.8144902938429</v>
      </c>
      <c r="E21" s="55">
        <f t="shared" si="8"/>
        <v>1.2348245380656926</v>
      </c>
      <c r="F21" s="53">
        <f t="shared" si="9"/>
        <v>3.5849842454158973</v>
      </c>
      <c r="G21" s="52">
        <f t="shared" si="2"/>
        <v>27.829091823371026</v>
      </c>
      <c r="H21" s="53">
        <f t="shared" si="3"/>
        <v>1.353564869012722</v>
      </c>
      <c r="I21" s="52">
        <f t="shared" si="4"/>
        <v>7.451642384940744</v>
      </c>
      <c r="J21" s="111">
        <f t="shared" si="10"/>
        <v>0.20340616778861972</v>
      </c>
      <c r="L21" t="s">
        <v>31</v>
      </c>
      <c r="M21" s="3">
        <v>1853139</v>
      </c>
      <c r="N21" s="4">
        <v>1783900</v>
      </c>
      <c r="O21" s="4">
        <v>69239</v>
      </c>
      <c r="P21" s="4">
        <v>201017</v>
      </c>
      <c r="Q21" s="3">
        <v>1560431</v>
      </c>
      <c r="R21" s="3">
        <v>75897</v>
      </c>
      <c r="S21" s="4">
        <f t="shared" si="5"/>
        <v>417828</v>
      </c>
      <c r="T21" s="1"/>
      <c r="U21" s="1"/>
      <c r="V21" s="3">
        <v>56071934</v>
      </c>
    </row>
    <row r="22" spans="1:22" ht="12">
      <c r="A22" s="10" t="s">
        <v>32</v>
      </c>
      <c r="B22" s="52">
        <f t="shared" si="6"/>
        <v>41.96602081945086</v>
      </c>
      <c r="C22" s="61">
        <v>22</v>
      </c>
      <c r="D22" s="52">
        <f t="shared" si="7"/>
        <v>38.533068272611494</v>
      </c>
      <c r="E22" s="55">
        <f t="shared" si="8"/>
        <v>3.4329525468393696</v>
      </c>
      <c r="F22" s="53">
        <f t="shared" si="9"/>
        <v>4.355960680228144</v>
      </c>
      <c r="G22" s="52">
        <f t="shared" si="2"/>
        <v>17.947679517053153</v>
      </c>
      <c r="H22" s="53">
        <f t="shared" si="3"/>
        <v>0.7780456264465743</v>
      </c>
      <c r="I22" s="52">
        <f t="shared" si="4"/>
        <v>27.59625635617928</v>
      </c>
      <c r="J22" s="111">
        <f t="shared" si="10"/>
        <v>0.5957486157272981</v>
      </c>
      <c r="L22" t="s">
        <v>32</v>
      </c>
      <c r="M22" s="3">
        <v>24846257</v>
      </c>
      <c r="N22" s="4">
        <v>22813755</v>
      </c>
      <c r="O22" s="4">
        <v>2032502</v>
      </c>
      <c r="P22" s="4">
        <v>2578975</v>
      </c>
      <c r="Q22" s="3">
        <v>10626041</v>
      </c>
      <c r="R22" s="3">
        <v>460647</v>
      </c>
      <c r="S22" s="4">
        <f t="shared" si="5"/>
        <v>16338544</v>
      </c>
      <c r="T22" s="1"/>
      <c r="U22" s="1"/>
      <c r="V22" s="3">
        <v>592056538</v>
      </c>
    </row>
    <row r="23" spans="1:22" ht="12">
      <c r="A23" s="10" t="s">
        <v>33</v>
      </c>
      <c r="B23" s="52">
        <f t="shared" si="6"/>
        <v>39.355207450504174</v>
      </c>
      <c r="C23" s="61">
        <v>34</v>
      </c>
      <c r="D23" s="52">
        <f t="shared" si="7"/>
        <v>35.75238209557607</v>
      </c>
      <c r="E23" s="55">
        <f t="shared" si="8"/>
        <v>3.6028253549281057</v>
      </c>
      <c r="F23" s="53">
        <f t="shared" si="9"/>
        <v>0.0030482147191967755</v>
      </c>
      <c r="G23" s="52">
        <f t="shared" si="2"/>
        <v>30.221552909138317</v>
      </c>
      <c r="H23" s="53">
        <f t="shared" si="3"/>
        <v>0.058393365916823495</v>
      </c>
      <c r="I23" s="52">
        <f t="shared" si="4"/>
        <v>9.078309390168227</v>
      </c>
      <c r="J23" s="111">
        <f t="shared" si="10"/>
        <v>0.23065832661353808</v>
      </c>
      <c r="L23" t="s">
        <v>33</v>
      </c>
      <c r="M23" s="3">
        <v>9812287</v>
      </c>
      <c r="N23" s="4">
        <v>8914008</v>
      </c>
      <c r="O23" s="4">
        <v>898279</v>
      </c>
      <c r="P23" s="4">
        <v>760</v>
      </c>
      <c r="Q23" s="3">
        <v>7535027</v>
      </c>
      <c r="R23" s="3">
        <v>14559</v>
      </c>
      <c r="S23" s="4">
        <f t="shared" si="5"/>
        <v>2263461</v>
      </c>
      <c r="T23" s="1"/>
      <c r="U23" s="1"/>
      <c r="V23" s="3">
        <v>249326268</v>
      </c>
    </row>
    <row r="24" spans="1:22" ht="12">
      <c r="A24" s="10" t="s">
        <v>34</v>
      </c>
      <c r="B24" s="52">
        <f t="shared" si="6"/>
        <v>43.62505924645528</v>
      </c>
      <c r="C24" s="61">
        <v>20</v>
      </c>
      <c r="D24" s="52">
        <f t="shared" si="7"/>
        <v>36.97105152622194</v>
      </c>
      <c r="E24" s="55">
        <f t="shared" si="8"/>
        <v>6.654007720233343</v>
      </c>
      <c r="F24" s="53">
        <f t="shared" si="9"/>
        <v>6.397294630451737</v>
      </c>
      <c r="G24" s="52">
        <f t="shared" si="2"/>
        <v>24.927273244467038</v>
      </c>
      <c r="H24" s="54">
        <f t="shared" si="3"/>
        <v>0.6746651998050917</v>
      </c>
      <c r="I24" s="52">
        <f t="shared" si="4"/>
        <v>24.420415432634886</v>
      </c>
      <c r="J24" s="111">
        <f t="shared" si="10"/>
        <v>0.4881900498470675</v>
      </c>
      <c r="L24" t="s">
        <v>34</v>
      </c>
      <c r="M24" s="3">
        <v>5904462</v>
      </c>
      <c r="N24" s="4">
        <v>5003871</v>
      </c>
      <c r="O24" s="4">
        <v>900591</v>
      </c>
      <c r="P24" s="4">
        <v>865846</v>
      </c>
      <c r="Q24" s="3">
        <v>3373798</v>
      </c>
      <c r="R24" s="3">
        <v>91313</v>
      </c>
      <c r="S24" s="4">
        <f t="shared" si="5"/>
        <v>3305197</v>
      </c>
      <c r="T24" s="1"/>
      <c r="U24" s="1"/>
      <c r="V24" s="3">
        <v>135345650</v>
      </c>
    </row>
    <row r="25" spans="1:22" ht="12">
      <c r="A25" s="10" t="s">
        <v>35</v>
      </c>
      <c r="B25" s="52">
        <f t="shared" si="6"/>
        <v>40.654733449114595</v>
      </c>
      <c r="C25" s="61">
        <v>30</v>
      </c>
      <c r="D25" s="52">
        <f t="shared" si="7"/>
        <v>35.36005820162511</v>
      </c>
      <c r="E25" s="55">
        <f t="shared" si="8"/>
        <v>5.294675247489488</v>
      </c>
      <c r="F25" s="53">
        <f t="shared" si="9"/>
        <v>5.895565386513362</v>
      </c>
      <c r="G25" s="52">
        <f t="shared" si="2"/>
        <v>27.12423136782184</v>
      </c>
      <c r="H25" s="53">
        <f t="shared" si="3"/>
        <v>0.4991465885203762</v>
      </c>
      <c r="I25" s="52">
        <f t="shared" si="4"/>
        <v>18.92692087928574</v>
      </c>
      <c r="J25" s="111">
        <f t="shared" si="10"/>
        <v>0.4065907492048094</v>
      </c>
      <c r="L25" t="s">
        <v>35</v>
      </c>
      <c r="M25" s="3">
        <v>5088657</v>
      </c>
      <c r="N25" s="4">
        <v>4425935</v>
      </c>
      <c r="O25" s="4">
        <v>662722</v>
      </c>
      <c r="P25" s="4">
        <v>737934</v>
      </c>
      <c r="Q25" s="3">
        <v>3395076</v>
      </c>
      <c r="R25" s="3">
        <v>62477</v>
      </c>
      <c r="S25" s="4">
        <f t="shared" si="5"/>
        <v>2369038</v>
      </c>
      <c r="T25" s="1"/>
      <c r="U25" s="1"/>
      <c r="V25" s="3">
        <v>125167639</v>
      </c>
    </row>
    <row r="26" spans="1:22" ht="12">
      <c r="A26" s="10" t="s">
        <v>36</v>
      </c>
      <c r="B26" s="52">
        <f t="shared" si="6"/>
        <v>44.13513589478227</v>
      </c>
      <c r="C26" s="61">
        <v>19</v>
      </c>
      <c r="D26" s="52">
        <f t="shared" si="7"/>
        <v>39.12410840844512</v>
      </c>
      <c r="E26" s="55">
        <f t="shared" si="8"/>
        <v>5.011027486337153</v>
      </c>
      <c r="F26" s="53">
        <f t="shared" si="9"/>
        <v>0.011391781369084789</v>
      </c>
      <c r="G26" s="52">
        <f t="shared" si="2"/>
        <v>24.487089342041656</v>
      </c>
      <c r="H26" s="53">
        <f t="shared" si="3"/>
        <v>0.41750974232911253</v>
      </c>
      <c r="I26" s="52">
        <f t="shared" si="4"/>
        <v>19.24192859178059</v>
      </c>
      <c r="J26" s="111">
        <f t="shared" si="10"/>
        <v>0.43586505224000616</v>
      </c>
      <c r="L26" t="s">
        <v>36</v>
      </c>
      <c r="M26" s="3">
        <v>6931116</v>
      </c>
      <c r="N26" s="4">
        <v>6144169</v>
      </c>
      <c r="O26" s="4">
        <v>786947</v>
      </c>
      <c r="P26" s="4">
        <v>1789</v>
      </c>
      <c r="Q26" s="3">
        <v>3845527</v>
      </c>
      <c r="R26" s="3">
        <v>65567</v>
      </c>
      <c r="S26" s="4">
        <f t="shared" si="5"/>
        <v>3021811</v>
      </c>
      <c r="T26" s="1"/>
      <c r="U26" s="1"/>
      <c r="V26" s="3">
        <v>157043042</v>
      </c>
    </row>
    <row r="27" spans="1:22" ht="12">
      <c r="A27" s="10" t="s">
        <v>37</v>
      </c>
      <c r="B27" s="52">
        <f t="shared" si="6"/>
        <v>46.70105649212482</v>
      </c>
      <c r="C27" s="61">
        <v>9</v>
      </c>
      <c r="D27" s="52">
        <f t="shared" si="7"/>
        <v>42.02085952814953</v>
      </c>
      <c r="E27" s="55">
        <f t="shared" si="8"/>
        <v>4.680196963975285</v>
      </c>
      <c r="F27" s="53">
        <f t="shared" si="9"/>
        <v>0</v>
      </c>
      <c r="G27" s="52">
        <f t="shared" si="2"/>
        <v>25.639092170922297</v>
      </c>
      <c r="H27" s="53">
        <f t="shared" si="3"/>
        <v>0.8104187606202755</v>
      </c>
      <c r="I27" s="52">
        <f t="shared" si="4"/>
        <v>20.251545560582247</v>
      </c>
      <c r="J27" s="111">
        <f t="shared" si="10"/>
        <v>0.43364212893122145</v>
      </c>
      <c r="L27" t="s">
        <v>37</v>
      </c>
      <c r="M27" s="3">
        <v>8729507</v>
      </c>
      <c r="N27" s="4">
        <v>7854670</v>
      </c>
      <c r="O27" s="4">
        <v>874837</v>
      </c>
      <c r="P27" s="4">
        <v>0</v>
      </c>
      <c r="Q27" s="3">
        <v>4792539</v>
      </c>
      <c r="R27" s="3">
        <v>151486</v>
      </c>
      <c r="S27" s="4">
        <f t="shared" si="5"/>
        <v>3785482</v>
      </c>
      <c r="T27" s="1"/>
      <c r="U27" s="1"/>
      <c r="V27" s="3">
        <v>186923116</v>
      </c>
    </row>
    <row r="28" spans="1:22" ht="12">
      <c r="A28" s="10" t="s">
        <v>38</v>
      </c>
      <c r="B28" s="52">
        <f t="shared" si="6"/>
        <v>44.228099261070504</v>
      </c>
      <c r="C28" s="61">
        <v>18</v>
      </c>
      <c r="D28" s="52">
        <f t="shared" si="7"/>
        <v>41.739408325418566</v>
      </c>
      <c r="E28" s="55">
        <f t="shared" si="8"/>
        <v>2.488690935651942</v>
      </c>
      <c r="F28" s="53">
        <f t="shared" si="9"/>
        <v>0</v>
      </c>
      <c r="G28" s="52">
        <f t="shared" si="2"/>
        <v>19.58661098023372</v>
      </c>
      <c r="H28" s="53">
        <f t="shared" si="3"/>
        <v>0.5471320818576817</v>
      </c>
      <c r="I28" s="52">
        <f t="shared" si="4"/>
        <v>24.09435619897911</v>
      </c>
      <c r="J28" s="111">
        <f t="shared" si="10"/>
        <v>0.5447748513169075</v>
      </c>
      <c r="L28" t="s">
        <v>38</v>
      </c>
      <c r="M28" s="3">
        <v>2342230</v>
      </c>
      <c r="N28" s="4">
        <v>2210434</v>
      </c>
      <c r="O28" s="4">
        <v>131796</v>
      </c>
      <c r="P28" s="4">
        <v>0</v>
      </c>
      <c r="Q28" s="3">
        <v>1037267</v>
      </c>
      <c r="R28" s="3">
        <v>28975</v>
      </c>
      <c r="S28" s="4">
        <f t="shared" si="5"/>
        <v>1275988</v>
      </c>
      <c r="T28" s="1"/>
      <c r="U28" s="1"/>
      <c r="V28" s="3">
        <v>52957962</v>
      </c>
    </row>
    <row r="29" spans="1:22" ht="12">
      <c r="A29" s="10" t="s">
        <v>39</v>
      </c>
      <c r="B29" s="52">
        <f t="shared" si="6"/>
        <v>38.37357361534117</v>
      </c>
      <c r="C29" s="61">
        <v>36</v>
      </c>
      <c r="D29" s="52">
        <f t="shared" si="7"/>
        <v>34.76609118842044</v>
      </c>
      <c r="E29" s="55">
        <f t="shared" si="8"/>
        <v>3.6074824269207357</v>
      </c>
      <c r="F29" s="53">
        <f t="shared" si="9"/>
        <v>4.140715486521727</v>
      </c>
      <c r="G29" s="52">
        <f t="shared" si="2"/>
        <v>19.712455952109284</v>
      </c>
      <c r="H29" s="53">
        <f t="shared" si="3"/>
        <v>0.3479274302430314</v>
      </c>
      <c r="I29" s="52">
        <f t="shared" si="4"/>
        <v>22.453905719510583</v>
      </c>
      <c r="J29" s="111">
        <f t="shared" si="10"/>
        <v>0.5281496220179462</v>
      </c>
      <c r="L29" t="s">
        <v>39</v>
      </c>
      <c r="M29" s="3">
        <v>12117439</v>
      </c>
      <c r="N29" s="4">
        <v>10978284</v>
      </c>
      <c r="O29" s="4">
        <v>1139155</v>
      </c>
      <c r="P29" s="4">
        <v>1307537</v>
      </c>
      <c r="Q29" s="3">
        <v>6224713</v>
      </c>
      <c r="R29" s="3">
        <v>109867</v>
      </c>
      <c r="S29" s="4">
        <f t="shared" si="5"/>
        <v>7090396</v>
      </c>
      <c r="T29" s="1"/>
      <c r="U29" s="1"/>
      <c r="V29" s="3">
        <v>315775620</v>
      </c>
    </row>
    <row r="30" spans="1:22" ht="12">
      <c r="A30" s="10" t="s">
        <v>40</v>
      </c>
      <c r="B30" s="52">
        <f t="shared" si="6"/>
        <v>36.03616026799478</v>
      </c>
      <c r="C30" s="61">
        <v>40</v>
      </c>
      <c r="D30" s="52">
        <f t="shared" si="7"/>
        <v>32.55351803096905</v>
      </c>
      <c r="E30" s="55">
        <f t="shared" si="8"/>
        <v>3.4826422370257357</v>
      </c>
      <c r="F30" s="53">
        <f t="shared" si="9"/>
        <v>0.18810786298509086</v>
      </c>
      <c r="G30" s="52">
        <f t="shared" si="2"/>
        <v>16.530829207893927</v>
      </c>
      <c r="H30" s="53">
        <f t="shared" si="3"/>
        <v>0.1024002179103808</v>
      </c>
      <c r="I30" s="52">
        <f t="shared" si="4"/>
        <v>19.591038705175567</v>
      </c>
      <c r="J30" s="111">
        <f t="shared" si="10"/>
        <v>0.5408263497370934</v>
      </c>
      <c r="L30" t="s">
        <v>40</v>
      </c>
      <c r="M30" s="3">
        <v>13581099</v>
      </c>
      <c r="N30" s="4">
        <v>12268581</v>
      </c>
      <c r="O30" s="4">
        <v>1312518</v>
      </c>
      <c r="P30" s="4">
        <v>70893</v>
      </c>
      <c r="Q30" s="3">
        <v>6230043</v>
      </c>
      <c r="R30" s="3">
        <v>38592</v>
      </c>
      <c r="S30" s="4">
        <f t="shared" si="5"/>
        <v>7383357</v>
      </c>
      <c r="T30" s="1"/>
      <c r="U30" s="1"/>
      <c r="V30" s="3">
        <v>376874198</v>
      </c>
    </row>
    <row r="31" spans="1:22" ht="12">
      <c r="A31" s="10" t="s">
        <v>41</v>
      </c>
      <c r="B31" s="52">
        <f t="shared" si="6"/>
        <v>44.7978297837191</v>
      </c>
      <c r="C31" s="61">
        <v>16</v>
      </c>
      <c r="D31" s="52">
        <f t="shared" si="7"/>
        <v>41.64928762838561</v>
      </c>
      <c r="E31" s="55">
        <f t="shared" si="8"/>
        <v>3.148542155333491</v>
      </c>
      <c r="F31" s="53">
        <f t="shared" si="9"/>
        <v>4.288441848513856</v>
      </c>
      <c r="G31" s="52">
        <f t="shared" si="2"/>
        <v>31.080839246782627</v>
      </c>
      <c r="H31" s="53">
        <f t="shared" si="3"/>
        <v>0.7350026855670668</v>
      </c>
      <c r="I31" s="52">
        <f t="shared" si="4"/>
        <v>17.270429699883262</v>
      </c>
      <c r="J31" s="111">
        <f t="shared" si="10"/>
        <v>0.3518382864617991</v>
      </c>
      <c r="L31" t="s">
        <v>41</v>
      </c>
      <c r="M31" s="3">
        <v>17082051</v>
      </c>
      <c r="N31" s="4">
        <v>15881467</v>
      </c>
      <c r="O31" s="4">
        <v>1200584</v>
      </c>
      <c r="P31" s="4">
        <v>1635244</v>
      </c>
      <c r="Q31" s="3">
        <v>11851567</v>
      </c>
      <c r="R31" s="3">
        <v>280267</v>
      </c>
      <c r="S31" s="4">
        <f t="shared" si="5"/>
        <v>6585461</v>
      </c>
      <c r="T31" s="1"/>
      <c r="U31" s="1"/>
      <c r="V31" s="3">
        <v>381314253</v>
      </c>
    </row>
    <row r="32" spans="1:22" ht="12">
      <c r="A32" s="10" t="s">
        <v>189</v>
      </c>
      <c r="B32" s="52">
        <f t="shared" si="6"/>
        <v>39.58460746251207</v>
      </c>
      <c r="C32" s="61">
        <v>32</v>
      </c>
      <c r="D32" s="52">
        <f t="shared" si="7"/>
        <v>35.52700407596568</v>
      </c>
      <c r="E32" s="55">
        <f t="shared" si="8"/>
        <v>4.05760338654639</v>
      </c>
      <c r="F32" s="53">
        <f t="shared" si="9"/>
        <v>0</v>
      </c>
      <c r="G32" s="52">
        <f t="shared" si="2"/>
        <v>28.695615729097884</v>
      </c>
      <c r="H32" s="53">
        <f t="shared" si="3"/>
        <v>0.27131854756128093</v>
      </c>
      <c r="I32" s="52">
        <f t="shared" si="4"/>
        <v>10.617673185852903</v>
      </c>
      <c r="J32" s="111">
        <f t="shared" si="10"/>
        <v>0.26822732032667473</v>
      </c>
      <c r="L32" t="s">
        <v>189</v>
      </c>
      <c r="M32" s="3">
        <v>10088935</v>
      </c>
      <c r="N32" s="4">
        <v>9054773</v>
      </c>
      <c r="O32" s="4">
        <v>1034162</v>
      </c>
      <c r="P32" s="4">
        <v>0</v>
      </c>
      <c r="Q32" s="3">
        <v>7313656</v>
      </c>
      <c r="R32" s="3">
        <v>69151</v>
      </c>
      <c r="S32" s="4">
        <f t="shared" si="5"/>
        <v>2706128</v>
      </c>
      <c r="T32" s="1"/>
      <c r="U32" s="1"/>
      <c r="V32" s="3">
        <v>254870154</v>
      </c>
    </row>
    <row r="33" spans="1:22" ht="12">
      <c r="A33" s="10" t="s">
        <v>190</v>
      </c>
      <c r="B33" s="52">
        <f t="shared" si="6"/>
        <v>43.57252498719614</v>
      </c>
      <c r="C33" s="61">
        <v>21</v>
      </c>
      <c r="D33" s="52">
        <f t="shared" si="7"/>
        <v>40.27501110592664</v>
      </c>
      <c r="E33" s="55">
        <f t="shared" si="8"/>
        <v>3.2975138812694973</v>
      </c>
      <c r="F33" s="53">
        <f t="shared" si="9"/>
        <v>7.193110432040444</v>
      </c>
      <c r="G33" s="52">
        <f t="shared" si="2"/>
        <v>32.43178861648051</v>
      </c>
      <c r="H33" s="53">
        <f t="shared" si="3"/>
        <v>1.134945460797318</v>
      </c>
      <c r="I33" s="52">
        <f t="shared" si="4"/>
        <v>17.198901341958752</v>
      </c>
      <c r="J33" s="111">
        <f t="shared" si="10"/>
        <v>0.33879023083086607</v>
      </c>
      <c r="L33" t="s">
        <v>190</v>
      </c>
      <c r="M33" s="3">
        <v>4352279</v>
      </c>
      <c r="N33" s="4">
        <v>4022904</v>
      </c>
      <c r="O33" s="4">
        <v>329375</v>
      </c>
      <c r="P33" s="4">
        <v>718490</v>
      </c>
      <c r="Q33" s="3">
        <v>3239477</v>
      </c>
      <c r="R33" s="3">
        <v>113365</v>
      </c>
      <c r="S33" s="4">
        <f t="shared" si="5"/>
        <v>1717927</v>
      </c>
      <c r="T33" s="1"/>
      <c r="U33" s="1"/>
      <c r="V33" s="3">
        <v>99885857</v>
      </c>
    </row>
    <row r="34" spans="1:22" ht="12">
      <c r="A34" s="10" t="s">
        <v>191</v>
      </c>
      <c r="B34" s="52">
        <f t="shared" si="6"/>
        <v>39.50262155149904</v>
      </c>
      <c r="C34" s="61">
        <v>33</v>
      </c>
      <c r="D34" s="52">
        <f t="shared" si="7"/>
        <v>35.797075943708094</v>
      </c>
      <c r="E34" s="55">
        <f t="shared" si="8"/>
        <v>3.705545607790946</v>
      </c>
      <c r="F34" s="53">
        <f t="shared" si="9"/>
        <v>3.6852528413645156</v>
      </c>
      <c r="G34" s="52">
        <f t="shared" si="2"/>
        <v>21.866723602798867</v>
      </c>
      <c r="H34" s="53">
        <f t="shared" si="3"/>
        <v>1.3346962324375864</v>
      </c>
      <c r="I34" s="52">
        <f t="shared" si="4"/>
        <v>19.98645455762711</v>
      </c>
      <c r="J34" s="111">
        <f t="shared" si="10"/>
        <v>0.4627793064279567</v>
      </c>
      <c r="L34" t="s">
        <v>191</v>
      </c>
      <c r="M34" s="3">
        <v>9503475</v>
      </c>
      <c r="N34" s="4">
        <v>8612001</v>
      </c>
      <c r="O34" s="4">
        <v>891474</v>
      </c>
      <c r="P34" s="4">
        <v>886592</v>
      </c>
      <c r="Q34" s="3">
        <v>5260660</v>
      </c>
      <c r="R34" s="3">
        <v>321099</v>
      </c>
      <c r="S34" s="4">
        <f t="shared" si="5"/>
        <v>4808308</v>
      </c>
      <c r="T34" s="1"/>
      <c r="U34" s="1"/>
      <c r="V34" s="3">
        <v>240578337</v>
      </c>
    </row>
    <row r="35" spans="1:22" ht="12">
      <c r="A35" s="10" t="s">
        <v>192</v>
      </c>
      <c r="B35" s="52">
        <f t="shared" si="6"/>
        <v>41.11073966945939</v>
      </c>
      <c r="C35" s="61">
        <v>29</v>
      </c>
      <c r="D35" s="52">
        <f t="shared" si="7"/>
        <v>38.13793886200278</v>
      </c>
      <c r="E35" s="55">
        <f t="shared" si="8"/>
        <v>2.972800807456615</v>
      </c>
      <c r="F35" s="53">
        <f t="shared" si="9"/>
        <v>1.0453497903469207</v>
      </c>
      <c r="G35" s="52">
        <f t="shared" si="2"/>
        <v>23.43415979623124</v>
      </c>
      <c r="H35" s="64">
        <f t="shared" si="3"/>
        <v>1.8761007685488291</v>
      </c>
      <c r="I35" s="52">
        <f t="shared" si="4"/>
        <v>16.845828895026244</v>
      </c>
      <c r="J35" s="111">
        <f t="shared" si="10"/>
        <v>0.399606061921087</v>
      </c>
      <c r="L35" t="s">
        <v>192</v>
      </c>
      <c r="M35" s="3">
        <v>1618002</v>
      </c>
      <c r="N35" s="4">
        <v>1501001</v>
      </c>
      <c r="O35" s="4">
        <v>117001</v>
      </c>
      <c r="P35" s="4">
        <v>41142</v>
      </c>
      <c r="Q35" s="3">
        <v>922302</v>
      </c>
      <c r="R35" s="3">
        <v>73838</v>
      </c>
      <c r="S35" s="4">
        <f t="shared" si="5"/>
        <v>663004</v>
      </c>
      <c r="T35" s="1"/>
      <c r="U35" s="1"/>
      <c r="V35" s="3">
        <v>39357161</v>
      </c>
    </row>
    <row r="36" spans="1:22" ht="12">
      <c r="A36" s="10" t="s">
        <v>193</v>
      </c>
      <c r="B36" s="52">
        <f t="shared" si="6"/>
        <v>44.290628510752924</v>
      </c>
      <c r="C36" s="61">
        <v>17</v>
      </c>
      <c r="D36" s="52">
        <f t="shared" si="7"/>
        <v>39.892430556828074</v>
      </c>
      <c r="E36" s="55">
        <f t="shared" si="8"/>
        <v>4.398197953924846</v>
      </c>
      <c r="F36" s="53">
        <f t="shared" si="9"/>
        <v>3.932413047663663</v>
      </c>
      <c r="G36" s="52">
        <f t="shared" si="2"/>
        <v>18.215031804766312</v>
      </c>
      <c r="H36" s="64">
        <f t="shared" si="3"/>
        <v>0.7193083473893067</v>
      </c>
      <c r="I36" s="52">
        <f t="shared" si="4"/>
        <v>29.288701406260966</v>
      </c>
      <c r="J36" s="111">
        <f t="shared" si="10"/>
        <v>0.6073590644584523</v>
      </c>
      <c r="L36" t="s">
        <v>193</v>
      </c>
      <c r="M36" s="3">
        <v>3773003</v>
      </c>
      <c r="N36" s="4">
        <v>3398332</v>
      </c>
      <c r="O36" s="4">
        <v>374671</v>
      </c>
      <c r="P36" s="4">
        <v>334992</v>
      </c>
      <c r="Q36" s="3">
        <v>1551691</v>
      </c>
      <c r="R36" s="3">
        <v>61276</v>
      </c>
      <c r="S36" s="4">
        <f t="shared" si="5"/>
        <v>2495028</v>
      </c>
      <c r="T36" s="1"/>
      <c r="U36" s="1"/>
      <c r="V36" s="3">
        <v>85187389</v>
      </c>
    </row>
    <row r="37" spans="1:22" ht="12">
      <c r="A37" s="10" t="s">
        <v>194</v>
      </c>
      <c r="B37" s="52">
        <f t="shared" si="6"/>
        <v>35.7932368876287</v>
      </c>
      <c r="C37" s="61">
        <v>41</v>
      </c>
      <c r="D37" s="52">
        <f t="shared" si="7"/>
        <v>32.82103713810996</v>
      </c>
      <c r="E37" s="55">
        <f t="shared" si="8"/>
        <v>2.9721997495187438</v>
      </c>
      <c r="F37" s="53">
        <f t="shared" si="9"/>
        <v>0</v>
      </c>
      <c r="G37" s="52">
        <f t="shared" si="2"/>
        <v>25.669654942366193</v>
      </c>
      <c r="H37" s="64">
        <f t="shared" si="3"/>
        <v>0.2867849527108855</v>
      </c>
      <c r="I37" s="52">
        <f t="shared" si="4"/>
        <v>9.836796992551625</v>
      </c>
      <c r="J37" s="111">
        <f t="shared" si="10"/>
        <v>0.2748227835172834</v>
      </c>
      <c r="L37" t="s">
        <v>194</v>
      </c>
      <c r="M37" s="3">
        <v>3867445</v>
      </c>
      <c r="N37" s="4">
        <v>3546300</v>
      </c>
      <c r="O37" s="4">
        <v>321145</v>
      </c>
      <c r="P37" s="4">
        <v>0</v>
      </c>
      <c r="Q37" s="3">
        <v>2773596</v>
      </c>
      <c r="R37" s="3">
        <v>30987</v>
      </c>
      <c r="S37" s="4">
        <f t="shared" si="5"/>
        <v>1062862</v>
      </c>
      <c r="T37" s="1"/>
      <c r="U37" s="1"/>
      <c r="V37" s="3">
        <v>108049602</v>
      </c>
    </row>
    <row r="38" spans="1:22" ht="12">
      <c r="A38" s="10" t="s">
        <v>195</v>
      </c>
      <c r="B38" s="52">
        <f t="shared" si="6"/>
        <v>41.707679921479475</v>
      </c>
      <c r="C38" s="61">
        <v>24</v>
      </c>
      <c r="D38" s="52">
        <f t="shared" si="7"/>
        <v>39.288287122320185</v>
      </c>
      <c r="E38" s="55">
        <f t="shared" si="8"/>
        <v>2.4193927991592887</v>
      </c>
      <c r="F38" s="53">
        <f t="shared" si="9"/>
        <v>0</v>
      </c>
      <c r="G38" s="52">
        <f t="shared" si="2"/>
        <v>18.25252713147922</v>
      </c>
      <c r="H38" s="64">
        <f t="shared" si="3"/>
        <v>0.10371028886784552</v>
      </c>
      <c r="I38" s="52">
        <f t="shared" si="4"/>
        <v>23.35144250113241</v>
      </c>
      <c r="J38" s="111">
        <f t="shared" si="10"/>
        <v>0.5598835165392743</v>
      </c>
      <c r="L38" t="s">
        <v>195</v>
      </c>
      <c r="M38" s="3">
        <v>2759190</v>
      </c>
      <c r="N38" s="4">
        <v>2599134</v>
      </c>
      <c r="O38" s="4">
        <v>160056</v>
      </c>
      <c r="P38" s="4">
        <v>0</v>
      </c>
      <c r="Q38" s="3">
        <v>1207504</v>
      </c>
      <c r="R38" s="3">
        <v>6861</v>
      </c>
      <c r="S38" s="4">
        <f t="shared" si="5"/>
        <v>1544825</v>
      </c>
      <c r="T38" s="1"/>
      <c r="U38" s="1"/>
      <c r="V38" s="3">
        <v>66155442</v>
      </c>
    </row>
    <row r="39" spans="1:22" ht="12">
      <c r="A39" s="10" t="s">
        <v>196</v>
      </c>
      <c r="B39" s="52">
        <f t="shared" si="6"/>
        <v>49.13468060684969</v>
      </c>
      <c r="C39" s="61">
        <v>5</v>
      </c>
      <c r="D39" s="52">
        <f t="shared" si="7"/>
        <v>46.847151793238424</v>
      </c>
      <c r="E39" s="55">
        <f t="shared" si="8"/>
        <v>2.287528813611263</v>
      </c>
      <c r="F39" s="53">
        <f t="shared" si="9"/>
        <v>2.6165105024595863</v>
      </c>
      <c r="G39" s="52">
        <f t="shared" si="2"/>
        <v>17.130565281096807</v>
      </c>
      <c r="H39" s="64">
        <f t="shared" si="3"/>
        <v>0.11681132724420504</v>
      </c>
      <c r="I39" s="52">
        <f t="shared" si="4"/>
        <v>34.50381450096827</v>
      </c>
      <c r="J39" s="111">
        <f t="shared" si="10"/>
        <v>0.6667250310836139</v>
      </c>
      <c r="L39" t="s">
        <v>196</v>
      </c>
      <c r="M39" s="3">
        <v>23934850</v>
      </c>
      <c r="N39" s="4">
        <v>22820532</v>
      </c>
      <c r="O39" s="4">
        <v>1114318</v>
      </c>
      <c r="P39" s="4">
        <v>1274574</v>
      </c>
      <c r="Q39" s="3">
        <v>8344768</v>
      </c>
      <c r="R39" s="3">
        <v>56902</v>
      </c>
      <c r="S39" s="4">
        <f t="shared" si="5"/>
        <v>16807754</v>
      </c>
      <c r="T39" s="1"/>
      <c r="U39" s="1"/>
      <c r="V39" s="3">
        <v>487127416</v>
      </c>
    </row>
    <row r="40" spans="1:22" ht="12">
      <c r="A40" s="10" t="s">
        <v>197</v>
      </c>
      <c r="B40" s="52">
        <f t="shared" si="6"/>
        <v>47.5093748978323</v>
      </c>
      <c r="C40" s="61">
        <v>8</v>
      </c>
      <c r="D40" s="52">
        <f t="shared" si="7"/>
        <v>39.25986157966853</v>
      </c>
      <c r="E40" s="55">
        <f t="shared" si="8"/>
        <v>8.249513318163778</v>
      </c>
      <c r="F40" s="53">
        <f t="shared" si="9"/>
        <v>4.559003301979542</v>
      </c>
      <c r="G40" s="52">
        <f t="shared" si="2"/>
        <v>38.31832697772902</v>
      </c>
      <c r="H40" s="64">
        <f t="shared" si="3"/>
        <v>2.0901960926769774</v>
      </c>
      <c r="I40" s="52">
        <f t="shared" si="4"/>
        <v>11.659855129405848</v>
      </c>
      <c r="J40" s="111">
        <f t="shared" si="10"/>
        <v>0.22393351843341996</v>
      </c>
      <c r="L40" t="s">
        <v>197</v>
      </c>
      <c r="M40" s="3">
        <v>3544276</v>
      </c>
      <c r="N40" s="4">
        <v>2928849</v>
      </c>
      <c r="O40" s="4">
        <v>615427</v>
      </c>
      <c r="P40" s="4">
        <v>340109</v>
      </c>
      <c r="Q40" s="3">
        <v>2858609</v>
      </c>
      <c r="R40" s="3">
        <v>155932</v>
      </c>
      <c r="S40" s="4">
        <f t="shared" si="5"/>
        <v>869844</v>
      </c>
      <c r="T40" s="1"/>
      <c r="U40" s="1"/>
      <c r="V40" s="3">
        <v>74601613</v>
      </c>
    </row>
    <row r="41" spans="1:22" ht="12">
      <c r="A41" s="10" t="s">
        <v>198</v>
      </c>
      <c r="B41" s="52">
        <f aca="true" t="shared" si="11" ref="B41:B59">+M41/$V41*1000</f>
        <v>52.379920385430104</v>
      </c>
      <c r="C41" s="61">
        <v>4</v>
      </c>
      <c r="D41" s="52">
        <f aca="true" t="shared" si="12" ref="D41:D59">+N41/$V41*1000</f>
        <v>48.53365351015432</v>
      </c>
      <c r="E41" s="55">
        <f aca="true" t="shared" si="13" ref="E41:E59">+O41/$V41*1000</f>
        <v>3.8462668752757776</v>
      </c>
      <c r="F41" s="53">
        <f aca="true" t="shared" si="14" ref="F41:F59">+P41/$V41*1000</f>
        <v>2.9869388886008275</v>
      </c>
      <c r="G41" s="52">
        <f t="shared" si="2"/>
        <v>25.612479725840235</v>
      </c>
      <c r="H41" s="64">
        <f t="shared" si="3"/>
        <v>0.1459549049992569</v>
      </c>
      <c r="I41" s="52">
        <f t="shared" si="4"/>
        <v>29.608424643191437</v>
      </c>
      <c r="J41" s="111">
        <f t="shared" si="10"/>
        <v>0.5347680007754904</v>
      </c>
      <c r="L41" t="s">
        <v>198</v>
      </c>
      <c r="M41" s="3">
        <v>55473119</v>
      </c>
      <c r="N41" s="4">
        <v>51399718</v>
      </c>
      <c r="O41" s="4">
        <v>4073401</v>
      </c>
      <c r="P41" s="4">
        <v>3163327</v>
      </c>
      <c r="Q41" s="3">
        <v>27124977</v>
      </c>
      <c r="R41" s="3">
        <v>154574</v>
      </c>
      <c r="S41" s="4">
        <f t="shared" si="5"/>
        <v>31356895</v>
      </c>
      <c r="T41" s="1"/>
      <c r="U41" s="1"/>
      <c r="V41" s="3">
        <v>1059053137</v>
      </c>
    </row>
    <row r="42" spans="1:22" ht="12">
      <c r="A42" s="10" t="s">
        <v>199</v>
      </c>
      <c r="B42" s="52">
        <f t="shared" si="11"/>
        <v>34.16920743657086</v>
      </c>
      <c r="C42" s="61">
        <v>44</v>
      </c>
      <c r="D42" s="52">
        <f t="shared" si="12"/>
        <v>32.16230465564659</v>
      </c>
      <c r="E42" s="55">
        <f t="shared" si="13"/>
        <v>2.0069027809242663</v>
      </c>
      <c r="F42" s="53">
        <f t="shared" si="14"/>
        <v>5.002789982425892</v>
      </c>
      <c r="G42" s="52">
        <f t="shared" si="2"/>
        <v>27.29116010644815</v>
      </c>
      <c r="H42" s="64">
        <f t="shared" si="3"/>
        <v>0.5818889454702241</v>
      </c>
      <c r="I42" s="52">
        <f t="shared" si="4"/>
        <v>11.298948367078372</v>
      </c>
      <c r="J42" s="111">
        <f t="shared" si="10"/>
        <v>0.28844452955056266</v>
      </c>
      <c r="L42" t="s">
        <v>199</v>
      </c>
      <c r="M42" s="3">
        <v>12836803</v>
      </c>
      <c r="N42" s="4">
        <v>12082843</v>
      </c>
      <c r="O42" s="4">
        <v>753960</v>
      </c>
      <c r="P42" s="4">
        <v>1879465</v>
      </c>
      <c r="Q42" s="3">
        <v>10252835</v>
      </c>
      <c r="R42" s="3">
        <v>218606</v>
      </c>
      <c r="S42" s="4">
        <f t="shared" si="5"/>
        <v>4244827</v>
      </c>
      <c r="T42" s="1"/>
      <c r="U42" s="1"/>
      <c r="V42" s="3">
        <v>375683370</v>
      </c>
    </row>
    <row r="43" spans="1:22" ht="12">
      <c r="A43" s="10" t="s">
        <v>200</v>
      </c>
      <c r="B43" s="52">
        <f t="shared" si="11"/>
        <v>33.15788544805855</v>
      </c>
      <c r="C43" s="61">
        <v>46</v>
      </c>
      <c r="D43" s="52">
        <f t="shared" si="12"/>
        <v>29.08364640343145</v>
      </c>
      <c r="E43" s="55">
        <f t="shared" si="13"/>
        <v>4.074239044627102</v>
      </c>
      <c r="F43" s="53">
        <f t="shared" si="14"/>
        <v>0</v>
      </c>
      <c r="G43" s="52">
        <f t="shared" si="2"/>
        <v>19.67864244564337</v>
      </c>
      <c r="H43" s="64">
        <f t="shared" si="3"/>
        <v>1.041601808157538</v>
      </c>
      <c r="I43" s="52">
        <f t="shared" si="4"/>
        <v>12.43764119425765</v>
      </c>
      <c r="J43" s="111">
        <f t="shared" si="10"/>
        <v>0.3751035696694553</v>
      </c>
      <c r="L43" t="s">
        <v>200</v>
      </c>
      <c r="M43" s="3">
        <v>1309505</v>
      </c>
      <c r="N43" s="4">
        <v>1148601</v>
      </c>
      <c r="O43" s="4">
        <v>160904</v>
      </c>
      <c r="P43" s="4">
        <v>0</v>
      </c>
      <c r="Q43" s="3">
        <v>777169</v>
      </c>
      <c r="R43" s="3">
        <v>41136</v>
      </c>
      <c r="S43" s="4">
        <f t="shared" si="5"/>
        <v>491200</v>
      </c>
      <c r="T43" s="1"/>
      <c r="U43" s="1"/>
      <c r="V43" s="3">
        <v>39493019</v>
      </c>
    </row>
    <row r="44" spans="1:22" ht="12">
      <c r="A44" s="10" t="s">
        <v>201</v>
      </c>
      <c r="B44" s="52">
        <f t="shared" si="11"/>
        <v>48.24775544567225</v>
      </c>
      <c r="C44" s="61">
        <v>7</v>
      </c>
      <c r="D44" s="52">
        <f t="shared" si="12"/>
        <v>43.04694144959885</v>
      </c>
      <c r="E44" s="55">
        <f t="shared" si="13"/>
        <v>5.200813996073399</v>
      </c>
      <c r="F44" s="53">
        <f t="shared" si="14"/>
        <v>1.3458557304200067</v>
      </c>
      <c r="G44" s="52">
        <f t="shared" si="2"/>
        <v>24.532574197035004</v>
      </c>
      <c r="H44" s="53">
        <f t="shared" si="3"/>
        <v>0.3369507219186645</v>
      </c>
      <c r="I44" s="52">
        <f t="shared" si="4"/>
        <v>24.724086257138588</v>
      </c>
      <c r="J44" s="111">
        <f t="shared" si="10"/>
        <v>0.4985336955873341</v>
      </c>
      <c r="L44" t="s">
        <v>201</v>
      </c>
      <c r="M44" s="3">
        <v>22424598</v>
      </c>
      <c r="N44" s="4">
        <v>20007363</v>
      </c>
      <c r="O44" s="4">
        <v>2417235</v>
      </c>
      <c r="P44" s="4">
        <v>625527</v>
      </c>
      <c r="Q44" s="3">
        <v>11402253</v>
      </c>
      <c r="R44" s="3">
        <v>156608</v>
      </c>
      <c r="S44" s="4">
        <f t="shared" si="5"/>
        <v>11491264</v>
      </c>
      <c r="T44" s="1"/>
      <c r="U44" s="1"/>
      <c r="V44" s="3">
        <v>464780129</v>
      </c>
    </row>
    <row r="45" spans="1:22" ht="12">
      <c r="A45" s="10" t="s">
        <v>202</v>
      </c>
      <c r="B45" s="52">
        <f t="shared" si="11"/>
        <v>34.78888592448292</v>
      </c>
      <c r="C45" s="61">
        <v>43</v>
      </c>
      <c r="D45" s="52">
        <f t="shared" si="12"/>
        <v>31.647889392255518</v>
      </c>
      <c r="E45" s="55">
        <f t="shared" si="13"/>
        <v>3.1409965322274025</v>
      </c>
      <c r="F45" s="53">
        <f t="shared" si="14"/>
        <v>0</v>
      </c>
      <c r="G45" s="52">
        <f t="shared" si="2"/>
        <v>21.50745601557191</v>
      </c>
      <c r="H45" s="53">
        <f t="shared" si="3"/>
        <v>0.5663966539184269</v>
      </c>
      <c r="I45" s="52">
        <f t="shared" si="4"/>
        <v>12.715033254992578</v>
      </c>
      <c r="J45" s="111">
        <f t="shared" si="10"/>
        <v>0.3654912457557109</v>
      </c>
      <c r="L45" t="s">
        <v>202</v>
      </c>
      <c r="M45" s="3">
        <v>5495620</v>
      </c>
      <c r="N45" s="4">
        <v>4999435</v>
      </c>
      <c r="O45" s="4">
        <v>496185</v>
      </c>
      <c r="P45" s="4">
        <v>0</v>
      </c>
      <c r="Q45" s="3">
        <v>3397545</v>
      </c>
      <c r="R45" s="3">
        <v>89474</v>
      </c>
      <c r="S45" s="4">
        <f t="shared" si="5"/>
        <v>2008601</v>
      </c>
      <c r="T45" s="1"/>
      <c r="U45" s="1"/>
      <c r="V45" s="3">
        <v>157970566</v>
      </c>
    </row>
    <row r="46" spans="1:22" ht="12">
      <c r="A46" s="10" t="s">
        <v>203</v>
      </c>
      <c r="B46" s="52">
        <f t="shared" si="11"/>
        <v>39.09519929238815</v>
      </c>
      <c r="C46" s="61">
        <v>35</v>
      </c>
      <c r="D46" s="52">
        <f t="shared" si="12"/>
        <v>36.1652884805893</v>
      </c>
      <c r="E46" s="55">
        <f t="shared" si="13"/>
        <v>2.929910811798858</v>
      </c>
      <c r="F46" s="53">
        <f t="shared" si="14"/>
        <v>6.468414214986525</v>
      </c>
      <c r="G46" s="52">
        <f t="shared" si="2"/>
        <v>25.304868969996786</v>
      </c>
      <c r="H46" s="53">
        <f t="shared" si="3"/>
        <v>0.9929620467397204</v>
      </c>
      <c r="I46" s="52">
        <f t="shared" si="4"/>
        <v>19.26578249063817</v>
      </c>
      <c r="J46" s="111">
        <f t="shared" si="10"/>
        <v>0.42283262910040964</v>
      </c>
      <c r="L46" t="s">
        <v>203</v>
      </c>
      <c r="M46" s="3">
        <v>5985377</v>
      </c>
      <c r="N46" s="4">
        <v>5536815</v>
      </c>
      <c r="O46" s="4">
        <v>448562</v>
      </c>
      <c r="P46" s="4">
        <v>990298</v>
      </c>
      <c r="Q46" s="3">
        <v>3874112</v>
      </c>
      <c r="R46" s="3">
        <v>152020</v>
      </c>
      <c r="S46" s="4">
        <f t="shared" si="5"/>
        <v>2949543</v>
      </c>
      <c r="T46" s="1"/>
      <c r="U46" s="1"/>
      <c r="V46" s="3">
        <v>153097493</v>
      </c>
    </row>
    <row r="47" spans="1:22" ht="12">
      <c r="A47" s="10" t="s">
        <v>60</v>
      </c>
      <c r="B47" s="52">
        <f t="shared" si="11"/>
        <v>41.555853798163476</v>
      </c>
      <c r="C47" s="61">
        <v>27</v>
      </c>
      <c r="D47" s="52">
        <f t="shared" si="12"/>
        <v>38.565543373871904</v>
      </c>
      <c r="E47" s="55">
        <f t="shared" si="13"/>
        <v>2.9903104242915686</v>
      </c>
      <c r="F47" s="53">
        <f t="shared" si="14"/>
        <v>1.927589441883945</v>
      </c>
      <c r="G47" s="52">
        <f t="shared" si="2"/>
        <v>20.334357717399275</v>
      </c>
      <c r="H47" s="53">
        <f t="shared" si="3"/>
        <v>0.3931559359932916</v>
      </c>
      <c r="I47" s="52">
        <f t="shared" si="4"/>
        <v>22.755929586654855</v>
      </c>
      <c r="J47" s="111">
        <f t="shared" si="10"/>
        <v>0.5233240031391322</v>
      </c>
      <c r="L47" t="s">
        <v>60</v>
      </c>
      <c r="M47" s="3">
        <v>24176020</v>
      </c>
      <c r="N47" s="4">
        <v>22436342</v>
      </c>
      <c r="O47" s="4">
        <v>1739678</v>
      </c>
      <c r="P47" s="4">
        <v>1121417</v>
      </c>
      <c r="Q47" s="3">
        <v>11829954</v>
      </c>
      <c r="R47" s="3">
        <v>228727</v>
      </c>
      <c r="S47" s="4">
        <f t="shared" si="5"/>
        <v>13238756</v>
      </c>
      <c r="T47" s="1"/>
      <c r="U47" s="1"/>
      <c r="V47" s="3">
        <v>581771707</v>
      </c>
    </row>
    <row r="48" spans="1:22" ht="12">
      <c r="A48" s="10" t="s">
        <v>98</v>
      </c>
      <c r="B48" s="52">
        <f t="shared" si="11"/>
        <v>45.16321408761917</v>
      </c>
      <c r="C48" s="61">
        <v>14</v>
      </c>
      <c r="D48" s="52">
        <f t="shared" si="12"/>
        <v>44.2320464750613</v>
      </c>
      <c r="E48" s="55">
        <f t="shared" si="13"/>
        <v>0.9311676125578696</v>
      </c>
      <c r="F48" s="53">
        <f t="shared" si="14"/>
        <v>0</v>
      </c>
      <c r="G48" s="52">
        <f t="shared" si="2"/>
        <v>16.147483776812543</v>
      </c>
      <c r="H48" s="53">
        <f t="shared" si="3"/>
        <v>0.2956930575156135</v>
      </c>
      <c r="I48" s="52">
        <f t="shared" si="4"/>
        <v>28.72003725329101</v>
      </c>
      <c r="J48" s="111">
        <f t="shared" si="10"/>
        <v>0.6359165934818662</v>
      </c>
      <c r="L48" t="s">
        <v>98</v>
      </c>
      <c r="M48" s="3">
        <v>2194217</v>
      </c>
      <c r="N48" s="4">
        <v>2148977</v>
      </c>
      <c r="O48" s="4">
        <v>45240</v>
      </c>
      <c r="P48" s="4">
        <v>0</v>
      </c>
      <c r="Q48" s="3">
        <v>784512</v>
      </c>
      <c r="R48" s="3">
        <v>14366</v>
      </c>
      <c r="S48" s="4">
        <f t="shared" si="5"/>
        <v>1395339</v>
      </c>
      <c r="T48" s="1"/>
      <c r="U48" s="1"/>
      <c r="V48" s="3">
        <v>48584164</v>
      </c>
    </row>
    <row r="49" spans="1:22" ht="12">
      <c r="A49" s="10" t="s">
        <v>99</v>
      </c>
      <c r="B49" s="52">
        <f t="shared" si="11"/>
        <v>44.93191914392328</v>
      </c>
      <c r="C49" s="61">
        <v>15</v>
      </c>
      <c r="D49" s="52">
        <f t="shared" si="12"/>
        <v>39.83136378616118</v>
      </c>
      <c r="E49" s="55">
        <f t="shared" si="13"/>
        <v>5.100555357762108</v>
      </c>
      <c r="F49" s="53">
        <f t="shared" si="14"/>
        <v>0</v>
      </c>
      <c r="G49" s="52">
        <f t="shared" si="2"/>
        <v>25.65838415039716</v>
      </c>
      <c r="H49" s="53">
        <f t="shared" si="3"/>
        <v>0.0433400642202003</v>
      </c>
      <c r="I49" s="52">
        <f t="shared" si="4"/>
        <v>19.230194929305924</v>
      </c>
      <c r="J49" s="111">
        <f t="shared" si="10"/>
        <v>0.42798516724177516</v>
      </c>
      <c r="L49" t="s">
        <v>99</v>
      </c>
      <c r="M49" s="3">
        <v>7501774</v>
      </c>
      <c r="N49" s="4">
        <v>6650192</v>
      </c>
      <c r="O49" s="4">
        <v>851582</v>
      </c>
      <c r="P49" s="4">
        <v>0</v>
      </c>
      <c r="Q49" s="3">
        <v>4283890</v>
      </c>
      <c r="R49" s="3">
        <v>7236</v>
      </c>
      <c r="S49" s="4">
        <f t="shared" si="5"/>
        <v>3210648</v>
      </c>
      <c r="T49" s="1"/>
      <c r="U49" s="1"/>
      <c r="V49" s="3">
        <v>166958682</v>
      </c>
    </row>
    <row r="50" spans="1:22" ht="12">
      <c r="A50" s="10" t="s">
        <v>211</v>
      </c>
      <c r="B50" s="52">
        <f t="shared" si="11"/>
        <v>33.00510929949837</v>
      </c>
      <c r="C50" s="61">
        <v>48</v>
      </c>
      <c r="D50" s="52">
        <f t="shared" si="12"/>
        <v>28.486688135858653</v>
      </c>
      <c r="E50" s="55">
        <f t="shared" si="13"/>
        <v>4.518421163639726</v>
      </c>
      <c r="F50" s="53">
        <f t="shared" si="14"/>
        <v>2.1293144716709014</v>
      </c>
      <c r="G50" s="52">
        <f t="shared" si="2"/>
        <v>13.935488843148683</v>
      </c>
      <c r="H50" s="53">
        <f t="shared" si="3"/>
        <v>2.27137726809935</v>
      </c>
      <c r="I50" s="52">
        <f t="shared" si="4"/>
        <v>18.92755765992125</v>
      </c>
      <c r="J50" s="111">
        <f t="shared" si="10"/>
        <v>0.5387183174881863</v>
      </c>
      <c r="L50" t="s">
        <v>211</v>
      </c>
      <c r="M50" s="3">
        <v>1257357</v>
      </c>
      <c r="N50" s="4">
        <v>1085224</v>
      </c>
      <c r="O50" s="4">
        <v>172133</v>
      </c>
      <c r="P50" s="4">
        <v>81118</v>
      </c>
      <c r="Q50" s="3">
        <v>530884</v>
      </c>
      <c r="R50" s="3">
        <v>86530</v>
      </c>
      <c r="S50" s="4">
        <f t="shared" si="5"/>
        <v>721061</v>
      </c>
      <c r="T50" s="1"/>
      <c r="U50" s="1"/>
      <c r="V50" s="3">
        <v>38095829</v>
      </c>
    </row>
    <row r="51" spans="1:22" ht="12">
      <c r="A51" s="10" t="s">
        <v>212</v>
      </c>
      <c r="B51" s="52">
        <f t="shared" si="11"/>
        <v>35.46405087723224</v>
      </c>
      <c r="C51" s="61">
        <v>42</v>
      </c>
      <c r="D51" s="52">
        <f t="shared" si="12"/>
        <v>32.675433678333455</v>
      </c>
      <c r="E51" s="55">
        <f t="shared" si="13"/>
        <v>2.788617198898788</v>
      </c>
      <c r="F51" s="53">
        <f t="shared" si="14"/>
        <v>0</v>
      </c>
      <c r="G51" s="52">
        <f t="shared" si="2"/>
        <v>20.4000936253336</v>
      </c>
      <c r="H51" s="53">
        <f t="shared" si="3"/>
        <v>0.5345014144732554</v>
      </c>
      <c r="I51" s="52">
        <f t="shared" si="4"/>
        <v>14.52945583742539</v>
      </c>
      <c r="J51" s="111">
        <f t="shared" si="10"/>
        <v>0.4096953246464361</v>
      </c>
      <c r="L51" t="s">
        <v>212</v>
      </c>
      <c r="M51" s="3">
        <v>8928159</v>
      </c>
      <c r="N51" s="4">
        <v>8226118</v>
      </c>
      <c r="O51" s="4">
        <v>702041</v>
      </c>
      <c r="P51" s="4">
        <v>0</v>
      </c>
      <c r="Q51" s="3">
        <v>5135772</v>
      </c>
      <c r="R51" s="3">
        <v>134562</v>
      </c>
      <c r="S51" s="4">
        <f t="shared" si="5"/>
        <v>3657825</v>
      </c>
      <c r="T51" s="1"/>
      <c r="U51" s="1"/>
      <c r="V51" s="3">
        <v>251752374</v>
      </c>
    </row>
    <row r="52" spans="1:22" ht="12">
      <c r="A52" s="10" t="s">
        <v>213</v>
      </c>
      <c r="B52" s="52">
        <f t="shared" si="11"/>
        <v>39.70292584174758</v>
      </c>
      <c r="C52" s="61">
        <v>31</v>
      </c>
      <c r="D52" s="52">
        <f t="shared" si="12"/>
        <v>34.79159381984938</v>
      </c>
      <c r="E52" s="55">
        <f t="shared" si="13"/>
        <v>4.911332021898191</v>
      </c>
      <c r="F52" s="53">
        <f t="shared" si="14"/>
        <v>3.476247726245521</v>
      </c>
      <c r="G52" s="52">
        <f t="shared" si="2"/>
        <v>21.734577201462077</v>
      </c>
      <c r="H52" s="53">
        <f t="shared" si="3"/>
        <v>0.7031142258916546</v>
      </c>
      <c r="I52" s="52">
        <f t="shared" si="4"/>
        <v>20.741482140639366</v>
      </c>
      <c r="J52" s="111">
        <f t="shared" si="10"/>
        <v>0.48035847902411344</v>
      </c>
      <c r="L52" t="s">
        <v>213</v>
      </c>
      <c r="M52" s="3">
        <v>44771978</v>
      </c>
      <c r="N52" s="4">
        <v>39233594</v>
      </c>
      <c r="O52" s="4">
        <v>5538384</v>
      </c>
      <c r="P52" s="4">
        <v>3920076</v>
      </c>
      <c r="Q52" s="3">
        <v>24509529</v>
      </c>
      <c r="R52" s="3">
        <v>792884</v>
      </c>
      <c r="S52" s="4">
        <f t="shared" si="5"/>
        <v>23389641</v>
      </c>
      <c r="T52" s="1"/>
      <c r="U52" s="1"/>
      <c r="V52" s="3">
        <v>1127674524</v>
      </c>
    </row>
    <row r="53" spans="1:22" ht="12">
      <c r="A53" s="10" t="s">
        <v>214</v>
      </c>
      <c r="B53" s="52">
        <f t="shared" si="11"/>
        <v>41.13683914371649</v>
      </c>
      <c r="C53" s="61">
        <v>28</v>
      </c>
      <c r="D53" s="52">
        <f t="shared" si="12"/>
        <v>34.63185756677785</v>
      </c>
      <c r="E53" s="55">
        <f t="shared" si="13"/>
        <v>6.504981576938631</v>
      </c>
      <c r="F53" s="53">
        <f t="shared" si="14"/>
        <v>0</v>
      </c>
      <c r="G53" s="52">
        <f t="shared" si="2"/>
        <v>24.830330807798596</v>
      </c>
      <c r="H53" s="53">
        <f t="shared" si="3"/>
        <v>0.39555262991700685</v>
      </c>
      <c r="I53" s="52">
        <f t="shared" si="4"/>
        <v>15.910955706000887</v>
      </c>
      <c r="J53" s="111">
        <f t="shared" si="10"/>
        <v>0.3867811926534766</v>
      </c>
      <c r="L53" t="s">
        <v>214</v>
      </c>
      <c r="M53" s="3">
        <v>4215055</v>
      </c>
      <c r="N53" s="4">
        <v>3548527</v>
      </c>
      <c r="O53" s="4">
        <v>666528</v>
      </c>
      <c r="P53" s="4">
        <v>0</v>
      </c>
      <c r="Q53" s="3">
        <v>2544221</v>
      </c>
      <c r="R53" s="3">
        <v>40530</v>
      </c>
      <c r="S53" s="4">
        <f t="shared" si="5"/>
        <v>1630304</v>
      </c>
      <c r="T53" s="1"/>
      <c r="U53" s="1"/>
      <c r="V53" s="3">
        <v>102464241</v>
      </c>
    </row>
    <row r="54" spans="1:22" ht="12">
      <c r="A54" s="10" t="s">
        <v>215</v>
      </c>
      <c r="B54" s="52">
        <f t="shared" si="11"/>
        <v>53.10068848990577</v>
      </c>
      <c r="C54" s="61">
        <v>3</v>
      </c>
      <c r="D54" s="52">
        <f t="shared" si="12"/>
        <v>51.454762984103056</v>
      </c>
      <c r="E54" s="55">
        <f t="shared" si="13"/>
        <v>1.645925505802707</v>
      </c>
      <c r="F54" s="53">
        <f t="shared" si="14"/>
        <v>0</v>
      </c>
      <c r="G54" s="52">
        <f t="shared" si="2"/>
        <v>51.71419000374528</v>
      </c>
      <c r="H54" s="53">
        <f t="shared" si="3"/>
        <v>0.2619073389376807</v>
      </c>
      <c r="I54" s="52">
        <f t="shared" si="4"/>
        <v>1.1245911472228025</v>
      </c>
      <c r="J54" s="111">
        <f t="shared" si="10"/>
        <v>0.02117846640418952</v>
      </c>
      <c r="L54" t="s">
        <v>215</v>
      </c>
      <c r="M54" s="3">
        <v>1477208</v>
      </c>
      <c r="N54" s="4">
        <v>1431420</v>
      </c>
      <c r="O54" s="4">
        <v>45788</v>
      </c>
      <c r="P54" s="4">
        <v>0</v>
      </c>
      <c r="Q54" s="3">
        <v>1438637</v>
      </c>
      <c r="R54" s="3">
        <v>7286</v>
      </c>
      <c r="S54" s="4">
        <f t="shared" si="5"/>
        <v>31285</v>
      </c>
      <c r="T54" s="1"/>
      <c r="U54" s="1"/>
      <c r="V54" s="3">
        <v>27818999</v>
      </c>
    </row>
    <row r="55" spans="1:22" ht="12">
      <c r="A55" s="10" t="s">
        <v>216</v>
      </c>
      <c r="B55" s="52">
        <f t="shared" si="11"/>
        <v>36.93880724785932</v>
      </c>
      <c r="C55" s="61">
        <v>38</v>
      </c>
      <c r="D55" s="52">
        <f t="shared" si="12"/>
        <v>34.081152577337264</v>
      </c>
      <c r="E55" s="55">
        <f t="shared" si="13"/>
        <v>2.857654670522057</v>
      </c>
      <c r="F55" s="53">
        <f t="shared" si="14"/>
        <v>0.5468370722832855</v>
      </c>
      <c r="G55" s="52">
        <f t="shared" si="2"/>
        <v>16.573384581015972</v>
      </c>
      <c r="H55" s="53">
        <f t="shared" si="3"/>
        <v>0.6465232251397144</v>
      </c>
      <c r="I55" s="52">
        <f t="shared" si="4"/>
        <v>20.26573651398692</v>
      </c>
      <c r="J55" s="111">
        <f t="shared" si="10"/>
        <v>0.5406266020375509</v>
      </c>
      <c r="L55" t="s">
        <v>216</v>
      </c>
      <c r="M55" s="3">
        <v>14731627</v>
      </c>
      <c r="N55" s="4">
        <v>13591961</v>
      </c>
      <c r="O55" s="4">
        <v>1139666</v>
      </c>
      <c r="P55" s="4">
        <v>218085</v>
      </c>
      <c r="Q55" s="3">
        <v>6609659</v>
      </c>
      <c r="R55" s="3">
        <v>257841</v>
      </c>
      <c r="S55" s="4">
        <f t="shared" si="5"/>
        <v>8082212</v>
      </c>
      <c r="T55" s="1"/>
      <c r="U55" s="1"/>
      <c r="V55" s="3">
        <v>398811659</v>
      </c>
    </row>
    <row r="56" spans="1:22" ht="12">
      <c r="A56" s="10" t="s">
        <v>217</v>
      </c>
      <c r="B56" s="52">
        <f t="shared" si="11"/>
        <v>36.2305251378394</v>
      </c>
      <c r="C56" s="61">
        <v>39</v>
      </c>
      <c r="D56" s="52">
        <f t="shared" si="12"/>
        <v>31.44607194227806</v>
      </c>
      <c r="E56" s="55">
        <f t="shared" si="13"/>
        <v>4.784453195561339</v>
      </c>
      <c r="F56" s="53">
        <f t="shared" si="14"/>
        <v>0</v>
      </c>
      <c r="G56" s="52">
        <f t="shared" si="2"/>
        <v>24.32161764321622</v>
      </c>
      <c r="H56" s="55">
        <f t="shared" si="3"/>
        <v>0.514093649862546</v>
      </c>
      <c r="I56" s="52">
        <f t="shared" si="4"/>
        <v>11.394813844760632</v>
      </c>
      <c r="J56" s="111">
        <f t="shared" si="10"/>
        <v>0.31450865813865375</v>
      </c>
      <c r="L56" t="s">
        <v>217</v>
      </c>
      <c r="M56" s="3">
        <v>11755298</v>
      </c>
      <c r="N56" s="4">
        <v>10202942</v>
      </c>
      <c r="O56" s="4">
        <v>1552356</v>
      </c>
      <c r="P56" s="4">
        <v>0</v>
      </c>
      <c r="Q56" s="3">
        <v>7891353</v>
      </c>
      <c r="R56" s="3">
        <v>166802</v>
      </c>
      <c r="S56" s="4">
        <f t="shared" si="5"/>
        <v>3697143</v>
      </c>
      <c r="T56" s="1"/>
      <c r="U56" s="1"/>
      <c r="V56" s="3">
        <v>324458394</v>
      </c>
    </row>
    <row r="57" spans="1:22" ht="12">
      <c r="A57" s="10" t="s">
        <v>218</v>
      </c>
      <c r="B57" s="52">
        <f t="shared" si="11"/>
        <v>49.02023489557376</v>
      </c>
      <c r="C57" s="61">
        <v>6</v>
      </c>
      <c r="D57" s="52">
        <f t="shared" si="12"/>
        <v>45.26387614772583</v>
      </c>
      <c r="E57" s="55">
        <f t="shared" si="13"/>
        <v>3.756358747847924</v>
      </c>
      <c r="F57" s="53">
        <f t="shared" si="14"/>
        <v>0</v>
      </c>
      <c r="G57" s="52">
        <f t="shared" si="2"/>
        <v>29.75856978252304</v>
      </c>
      <c r="H57" s="55">
        <f t="shared" si="3"/>
        <v>0.26984622336446806</v>
      </c>
      <c r="I57" s="52">
        <f t="shared" si="4"/>
        <v>18.99181888968625</v>
      </c>
      <c r="J57" s="111">
        <f t="shared" si="10"/>
        <v>0.38742814941919224</v>
      </c>
      <c r="L57" t="s">
        <v>218</v>
      </c>
      <c r="M57" s="3">
        <v>3198304</v>
      </c>
      <c r="N57" s="4">
        <v>2953222</v>
      </c>
      <c r="O57" s="4">
        <v>245082</v>
      </c>
      <c r="P57" s="4">
        <v>0</v>
      </c>
      <c r="Q57" s="3">
        <v>1941585</v>
      </c>
      <c r="R57" s="3">
        <v>17606</v>
      </c>
      <c r="S57" s="4">
        <f t="shared" si="5"/>
        <v>1239113</v>
      </c>
      <c r="T57" s="1"/>
      <c r="U57" s="1"/>
      <c r="V57" s="3">
        <v>65244567</v>
      </c>
    </row>
    <row r="58" spans="1:22" ht="12">
      <c r="A58" s="10" t="s">
        <v>219</v>
      </c>
      <c r="B58" s="52">
        <f t="shared" si="11"/>
        <v>41.66453936055889</v>
      </c>
      <c r="C58" s="61">
        <v>25</v>
      </c>
      <c r="D58" s="52">
        <f t="shared" si="12"/>
        <v>39.81520810540107</v>
      </c>
      <c r="E58" s="55">
        <f t="shared" si="13"/>
        <v>1.8493312551578176</v>
      </c>
      <c r="F58" s="53">
        <f t="shared" si="14"/>
        <v>5.461293446366432</v>
      </c>
      <c r="G58" s="52">
        <f t="shared" si="2"/>
        <v>23.68341302598327</v>
      </c>
      <c r="H58" s="55">
        <f t="shared" si="3"/>
        <v>0.5768875793758674</v>
      </c>
      <c r="I58" s="52">
        <f t="shared" si="4"/>
        <v>22.86553220156618</v>
      </c>
      <c r="J58" s="111">
        <f t="shared" si="10"/>
        <v>0.48520165776690527</v>
      </c>
      <c r="L58" t="s">
        <v>219</v>
      </c>
      <c r="M58" s="3">
        <v>10130645</v>
      </c>
      <c r="N58" s="4">
        <v>9680984</v>
      </c>
      <c r="O58" s="4">
        <v>449661</v>
      </c>
      <c r="P58" s="4">
        <v>1327902</v>
      </c>
      <c r="Q58" s="3">
        <v>5758572</v>
      </c>
      <c r="R58" s="3">
        <v>140269</v>
      </c>
      <c r="S58" s="4">
        <f t="shared" si="5"/>
        <v>5559706</v>
      </c>
      <c r="T58" s="1"/>
      <c r="U58" s="1"/>
      <c r="V58" s="3">
        <v>243147894</v>
      </c>
    </row>
    <row r="59" spans="1:22" ht="12.75" thickBot="1">
      <c r="A59" s="13" t="s">
        <v>220</v>
      </c>
      <c r="B59" s="57">
        <f t="shared" si="11"/>
        <v>54.63116864023844</v>
      </c>
      <c r="C59" s="62">
        <v>2</v>
      </c>
      <c r="D59" s="57">
        <f t="shared" si="12"/>
        <v>47.5823470322122</v>
      </c>
      <c r="E59" s="59">
        <f t="shared" si="13"/>
        <v>7.048821608026249</v>
      </c>
      <c r="F59" s="58">
        <f t="shared" si="14"/>
        <v>7.998974587051821</v>
      </c>
      <c r="G59" s="57">
        <f t="shared" si="2"/>
        <v>36.587384459255965</v>
      </c>
      <c r="H59" s="60">
        <f t="shared" si="3"/>
        <v>1.038038906991238</v>
      </c>
      <c r="I59" s="57">
        <f t="shared" si="4"/>
        <v>25.00471986104306</v>
      </c>
      <c r="J59" s="112">
        <f t="shared" si="10"/>
        <v>0.3992441749701697</v>
      </c>
      <c r="L59" t="s">
        <v>220</v>
      </c>
      <c r="M59" s="3">
        <v>1652873</v>
      </c>
      <c r="N59" s="4">
        <v>1439610</v>
      </c>
      <c r="O59" s="4">
        <v>213263</v>
      </c>
      <c r="P59" s="4">
        <v>242010</v>
      </c>
      <c r="Q59" s="3">
        <v>1106956</v>
      </c>
      <c r="R59" s="3">
        <v>31406</v>
      </c>
      <c r="S59" s="4">
        <f t="shared" si="5"/>
        <v>756521</v>
      </c>
      <c r="T59" s="1"/>
      <c r="U59" s="1"/>
      <c r="V59" s="3">
        <v>30255128</v>
      </c>
    </row>
    <row r="60" spans="1:10" ht="12">
      <c r="A60" s="7"/>
      <c r="B60" s="7"/>
      <c r="C60" s="7"/>
      <c r="D60" s="7"/>
      <c r="E60" s="7"/>
      <c r="F60" s="7"/>
      <c r="G60" s="7"/>
      <c r="H60" s="7"/>
      <c r="I60" s="7"/>
      <c r="J60" s="7"/>
    </row>
    <row r="61" spans="1:10" ht="26.25" customHeight="1">
      <c r="A61" s="163" t="s">
        <v>59</v>
      </c>
      <c r="B61" s="164"/>
      <c r="C61" s="164"/>
      <c r="D61" s="164"/>
      <c r="E61" s="164"/>
      <c r="F61" s="164"/>
      <c r="G61" s="164"/>
      <c r="H61" s="164"/>
      <c r="I61" s="164"/>
      <c r="J61" s="164"/>
    </row>
  </sheetData>
  <sheetProtection/>
  <mergeCells count="6">
    <mergeCell ref="A1:J1"/>
    <mergeCell ref="A61:J61"/>
    <mergeCell ref="M2:O2"/>
    <mergeCell ref="Q2:T2"/>
    <mergeCell ref="B2:E2"/>
    <mergeCell ref="G2:J2"/>
  </mergeCells>
  <printOptions/>
  <pageMargins left="0.75" right="0.75" top="1" bottom="1" header="0.5" footer="0.5"/>
  <pageSetup fitToHeight="1" fitToWidth="1" orientation="portrait" scale="81"/>
</worksheet>
</file>

<file path=xl/worksheets/sheet2.xml><?xml version="1.0" encoding="utf-8"?>
<worksheet xmlns="http://schemas.openxmlformats.org/spreadsheetml/2006/main" xmlns:r="http://schemas.openxmlformats.org/officeDocument/2006/relationships">
  <sheetPr>
    <pageSetUpPr fitToPage="1"/>
  </sheetPr>
  <dimension ref="A1:U162"/>
  <sheetViews>
    <sheetView tabSelected="1" zoomScalePageLayoutView="0" workbookViewId="0" topLeftCell="A1">
      <selection activeCell="A3" sqref="A3"/>
    </sheetView>
  </sheetViews>
  <sheetFormatPr defaultColWidth="11.57421875" defaultRowHeight="12.75"/>
  <cols>
    <col min="1" max="1" width="25.140625" style="0" customWidth="1"/>
    <col min="2" max="2" width="12.421875" style="0" customWidth="1"/>
    <col min="3" max="3" width="12.28125" style="0" customWidth="1"/>
    <col min="4" max="4" width="13.421875" style="0" customWidth="1"/>
    <col min="5" max="5" width="13.140625" style="0" customWidth="1"/>
    <col min="6" max="6" width="9.7109375" style="0" customWidth="1"/>
    <col min="7" max="8" width="11.421875" style="0" customWidth="1"/>
    <col min="9" max="9" width="13.00390625" style="0" customWidth="1"/>
    <col min="10" max="10" width="11.421875" style="0" customWidth="1"/>
    <col min="11" max="11" width="25.28125" style="0" customWidth="1"/>
    <col min="12" max="12" width="14.421875" style="0" customWidth="1"/>
    <col min="13" max="19" width="11.421875" style="0" customWidth="1"/>
    <col min="20" max="20" width="17.140625" style="0" customWidth="1"/>
    <col min="21" max="16384" width="11.421875" style="0" customWidth="1"/>
  </cols>
  <sheetData>
    <row r="1" spans="1:9" ht="16.5">
      <c r="A1" s="162" t="s">
        <v>52</v>
      </c>
      <c r="B1" s="162"/>
      <c r="C1" s="162"/>
      <c r="D1" s="162"/>
      <c r="E1" s="162"/>
      <c r="F1" s="162"/>
      <c r="G1" s="162"/>
      <c r="H1" s="162"/>
      <c r="I1" s="162"/>
    </row>
    <row r="2" spans="1:9" ht="15.75" thickBot="1">
      <c r="A2" s="180" t="s">
        <v>51</v>
      </c>
      <c r="B2" s="180"/>
      <c r="C2" s="180"/>
      <c r="D2" s="180"/>
      <c r="E2" s="180"/>
      <c r="F2" s="180"/>
      <c r="G2" s="180"/>
      <c r="H2" s="180"/>
      <c r="I2" s="180"/>
    </row>
    <row r="3" spans="2:19" ht="12">
      <c r="B3" s="165" t="s">
        <v>111</v>
      </c>
      <c r="C3" s="166"/>
      <c r="D3" s="167"/>
      <c r="E3" s="42"/>
      <c r="F3" s="168" t="s">
        <v>112</v>
      </c>
      <c r="G3" s="169"/>
      <c r="H3" s="169"/>
      <c r="I3" s="170"/>
      <c r="L3" s="165" t="s">
        <v>111</v>
      </c>
      <c r="M3" s="166"/>
      <c r="N3" s="167"/>
      <c r="O3" s="42"/>
      <c r="P3" s="168" t="s">
        <v>112</v>
      </c>
      <c r="Q3" s="169"/>
      <c r="R3" s="169"/>
      <c r="S3" s="170"/>
    </row>
    <row r="4" spans="2:21" ht="48">
      <c r="B4" s="39" t="s">
        <v>163</v>
      </c>
      <c r="C4" s="40" t="s">
        <v>282</v>
      </c>
      <c r="D4" s="41" t="s">
        <v>281</v>
      </c>
      <c r="E4" s="43" t="s">
        <v>110</v>
      </c>
      <c r="F4" s="40" t="s">
        <v>113</v>
      </c>
      <c r="G4" s="40" t="s">
        <v>114</v>
      </c>
      <c r="H4" s="45" t="s">
        <v>115</v>
      </c>
      <c r="I4" s="41" t="s">
        <v>116</v>
      </c>
      <c r="L4" s="39" t="s">
        <v>280</v>
      </c>
      <c r="M4" s="40" t="s">
        <v>282</v>
      </c>
      <c r="N4" s="41" t="s">
        <v>281</v>
      </c>
      <c r="O4" s="43" t="s">
        <v>110</v>
      </c>
      <c r="P4" s="40" t="s">
        <v>113</v>
      </c>
      <c r="Q4" s="40" t="s">
        <v>114</v>
      </c>
      <c r="R4" s="45" t="s">
        <v>115</v>
      </c>
      <c r="S4" s="41" t="s">
        <v>116</v>
      </c>
      <c r="T4" s="2" t="s">
        <v>225</v>
      </c>
      <c r="U4" s="23" t="s">
        <v>205</v>
      </c>
    </row>
    <row r="5" spans="2:9" ht="12">
      <c r="B5" s="5"/>
      <c r="C5" s="8"/>
      <c r="D5" s="6"/>
      <c r="E5" s="44"/>
      <c r="F5" s="8"/>
      <c r="G5" s="8"/>
      <c r="H5" s="8"/>
      <c r="I5" s="6"/>
    </row>
    <row r="6" spans="1:20" ht="12.75">
      <c r="A6" s="66" t="s">
        <v>224</v>
      </c>
      <c r="B6" s="67">
        <f>+L6/$T6*1000</f>
        <v>40.75518297524263</v>
      </c>
      <c r="C6" s="68">
        <f aca="true" t="shared" si="0" ref="C6:H6">+M6/$T6*1000</f>
        <v>37.0744722129297</v>
      </c>
      <c r="D6" s="69">
        <f t="shared" si="0"/>
        <v>3.680710762312929</v>
      </c>
      <c r="E6" s="70">
        <f t="shared" si="0"/>
        <v>2.8450459127519676</v>
      </c>
      <c r="F6" s="71">
        <f t="shared" si="0"/>
        <v>22.920406027148392</v>
      </c>
      <c r="G6" s="71">
        <f t="shared" si="0"/>
        <v>0.5358176121505401</v>
      </c>
      <c r="H6" s="71">
        <f t="shared" si="0"/>
        <v>20.144005248695663</v>
      </c>
      <c r="I6" s="110">
        <f>+H6/(E6+B6)</f>
        <v>0.4620160435497702</v>
      </c>
      <c r="K6" s="22" t="s">
        <v>207</v>
      </c>
      <c r="L6" s="3">
        <v>565403215</v>
      </c>
      <c r="M6" s="4">
        <v>514340122</v>
      </c>
      <c r="N6" s="4">
        <v>51063093</v>
      </c>
      <c r="O6" s="4">
        <v>39469780</v>
      </c>
      <c r="P6" s="3">
        <v>317978483</v>
      </c>
      <c r="Q6" s="3">
        <v>7433484</v>
      </c>
      <c r="R6" s="4">
        <f>+L6+O6-P6-Q6</f>
        <v>279461028</v>
      </c>
      <c r="S6" s="15"/>
      <c r="T6" s="25">
        <v>13873161000</v>
      </c>
    </row>
    <row r="7" spans="1:13" ht="12">
      <c r="A7" s="73"/>
      <c r="B7" s="67"/>
      <c r="C7" s="68"/>
      <c r="D7" s="69"/>
      <c r="E7" s="74"/>
      <c r="F7" s="75"/>
      <c r="G7" s="75"/>
      <c r="H7" s="75"/>
      <c r="I7" s="72"/>
      <c r="M7" s="15"/>
    </row>
    <row r="8" spans="1:21" ht="12">
      <c r="A8" s="76" t="s">
        <v>57</v>
      </c>
      <c r="B8" s="67">
        <f aca="true" t="shared" si="1" ref="B8:H8">+L8/$T8*1000</f>
        <v>52.379920385430104</v>
      </c>
      <c r="C8" s="68">
        <f t="shared" si="1"/>
        <v>48.53365351015432</v>
      </c>
      <c r="D8" s="69">
        <f t="shared" si="1"/>
        <v>3.8462668752757776</v>
      </c>
      <c r="E8" s="70">
        <f t="shared" si="1"/>
        <v>2.9869388886008275</v>
      </c>
      <c r="F8" s="71">
        <f t="shared" si="1"/>
        <v>25.612479725840235</v>
      </c>
      <c r="G8" s="71">
        <f t="shared" si="1"/>
        <v>0.1459549049992569</v>
      </c>
      <c r="H8" s="71">
        <f t="shared" si="1"/>
        <v>29.608424643191437</v>
      </c>
      <c r="I8" s="110">
        <f>+H8/(E8+B8)</f>
        <v>0.5347680007754904</v>
      </c>
      <c r="K8" s="24" t="s">
        <v>57</v>
      </c>
      <c r="L8" s="3">
        <v>55473119</v>
      </c>
      <c r="M8" s="4">
        <v>51399718</v>
      </c>
      <c r="N8" s="4">
        <v>4073401</v>
      </c>
      <c r="O8" s="4">
        <v>3163327</v>
      </c>
      <c r="P8" s="3">
        <v>27124977</v>
      </c>
      <c r="Q8" s="3">
        <v>154574</v>
      </c>
      <c r="R8" s="4">
        <f>+L8+O8-P8-Q8</f>
        <v>31356895</v>
      </c>
      <c r="S8" s="15"/>
      <c r="T8">
        <v>1059053137</v>
      </c>
      <c r="U8" s="17"/>
    </row>
    <row r="9" spans="1:21" ht="12">
      <c r="A9" s="76"/>
      <c r="B9" s="67"/>
      <c r="C9" s="68"/>
      <c r="D9" s="69"/>
      <c r="E9" s="70"/>
      <c r="F9" s="71"/>
      <c r="G9" s="71"/>
      <c r="H9" s="71"/>
      <c r="I9" s="72"/>
      <c r="K9" s="2"/>
      <c r="L9" s="3"/>
      <c r="M9" s="3"/>
      <c r="N9" s="15"/>
      <c r="O9" s="15"/>
      <c r="P9" s="15"/>
      <c r="Q9" s="15"/>
      <c r="R9" s="15"/>
      <c r="S9" s="15"/>
      <c r="U9" s="17"/>
    </row>
    <row r="10" spans="1:21" ht="12">
      <c r="A10" s="76" t="s">
        <v>254</v>
      </c>
      <c r="B10" s="67">
        <f aca="true" t="shared" si="2" ref="B10:H10">+L10/$T10*1000</f>
        <v>44.40810679751533</v>
      </c>
      <c r="C10" s="68">
        <f t="shared" si="2"/>
        <v>40.00713868237267</v>
      </c>
      <c r="D10" s="69">
        <f t="shared" si="2"/>
        <v>4.400968115142658</v>
      </c>
      <c r="E10" s="70">
        <f t="shared" si="2"/>
        <v>2.4717279160086814</v>
      </c>
      <c r="F10" s="71">
        <f t="shared" si="2"/>
        <v>21.920834026622526</v>
      </c>
      <c r="G10" s="71">
        <f t="shared" si="2"/>
        <v>0.06629336071265908</v>
      </c>
      <c r="H10" s="71">
        <f t="shared" si="2"/>
        <v>24.892707326188823</v>
      </c>
      <c r="I10" s="110">
        <f>+H10/(E10+B10)</f>
        <v>0.5309896563907405</v>
      </c>
      <c r="K10" s="16" t="s">
        <v>254</v>
      </c>
      <c r="L10" s="3">
        <v>21086920</v>
      </c>
      <c r="M10" s="4">
        <v>18997147</v>
      </c>
      <c r="N10" s="4">
        <v>2089773</v>
      </c>
      <c r="O10" s="4">
        <v>1173685</v>
      </c>
      <c r="P10" s="3">
        <v>10408975</v>
      </c>
      <c r="Q10" s="3">
        <v>31479</v>
      </c>
      <c r="R10" s="4">
        <f>+L10+O10-P10-Q10</f>
        <v>11820151</v>
      </c>
      <c r="S10" s="15"/>
      <c r="T10">
        <v>474843931</v>
      </c>
      <c r="U10" s="20">
        <v>0.015140981475125414</v>
      </c>
    </row>
    <row r="11" spans="1:21" ht="12">
      <c r="A11" s="76"/>
      <c r="B11" s="67"/>
      <c r="C11" s="68"/>
      <c r="D11" s="69"/>
      <c r="E11" s="70"/>
      <c r="F11" s="71"/>
      <c r="G11" s="71"/>
      <c r="H11" s="71"/>
      <c r="I11" s="72"/>
      <c r="K11" s="2"/>
      <c r="L11" s="3"/>
      <c r="M11" s="3"/>
      <c r="N11" s="15"/>
      <c r="O11" s="15"/>
      <c r="P11" s="15"/>
      <c r="Q11" s="15"/>
      <c r="R11" s="15"/>
      <c r="S11" s="15"/>
      <c r="U11" s="17"/>
    </row>
    <row r="12" spans="1:21" ht="12">
      <c r="A12" s="76" t="s">
        <v>206</v>
      </c>
      <c r="B12" s="67">
        <f aca="true" t="shared" si="3" ref="B12:H12">+L12/$T12*1000</f>
        <v>54.55020449253751</v>
      </c>
      <c r="C12" s="68">
        <f t="shared" si="3"/>
        <v>52.7071793899357</v>
      </c>
      <c r="D12" s="69">
        <f t="shared" si="3"/>
        <v>1.8430251026018076</v>
      </c>
      <c r="E12" s="70">
        <f t="shared" si="3"/>
        <v>2.3241676558741564</v>
      </c>
      <c r="F12" s="71">
        <f t="shared" si="3"/>
        <v>18.412491687256587</v>
      </c>
      <c r="G12" s="71">
        <f t="shared" si="3"/>
        <v>0.051584806781140025</v>
      </c>
      <c r="H12" s="71">
        <f t="shared" si="3"/>
        <v>38.41029565437393</v>
      </c>
      <c r="I12" s="110">
        <f>+H12/(E12+B12)</f>
        <v>0.6753533129850404</v>
      </c>
      <c r="K12" s="24" t="s">
        <v>206</v>
      </c>
      <c r="L12" s="119">
        <v>15496398</v>
      </c>
      <c r="M12" s="119">
        <v>14972839</v>
      </c>
      <c r="N12" s="15">
        <v>523559</v>
      </c>
      <c r="O12" s="119">
        <v>660240</v>
      </c>
      <c r="P12" s="119">
        <v>5230545</v>
      </c>
      <c r="Q12" s="119">
        <v>14654</v>
      </c>
      <c r="R12" s="119">
        <v>10911439</v>
      </c>
      <c r="T12" s="3">
        <f>SUM(T14:T18)</f>
        <v>284075892</v>
      </c>
      <c r="U12" s="20">
        <v>0.035464957826399905</v>
      </c>
    </row>
    <row r="13" spans="1:21" ht="12">
      <c r="A13" s="77"/>
      <c r="B13" s="67"/>
      <c r="C13" s="68"/>
      <c r="D13" s="69"/>
      <c r="E13" s="70"/>
      <c r="F13" s="71"/>
      <c r="G13" s="71"/>
      <c r="H13" s="71"/>
      <c r="I13" s="72"/>
      <c r="K13" s="2"/>
      <c r="L13" s="3"/>
      <c r="M13" s="3"/>
      <c r="N13" s="15"/>
      <c r="O13" s="15"/>
      <c r="P13" s="15"/>
      <c r="Q13" s="15"/>
      <c r="R13" s="15"/>
      <c r="S13" s="15"/>
      <c r="U13" s="17"/>
    </row>
    <row r="14" spans="1:21" ht="12">
      <c r="A14" s="77" t="s">
        <v>253</v>
      </c>
      <c r="B14" s="78">
        <f aca="true" t="shared" si="4" ref="B14:H18">+L14/$T14*1000</f>
        <v>52.223612283844815</v>
      </c>
      <c r="C14" s="71">
        <f t="shared" si="4"/>
        <v>50.378923719722465</v>
      </c>
      <c r="D14" s="72">
        <f t="shared" si="4"/>
        <v>1.844688564122345</v>
      </c>
      <c r="E14" s="70">
        <f t="shared" si="4"/>
        <v>2.1312386493104762</v>
      </c>
      <c r="F14" s="71">
        <f t="shared" si="4"/>
        <v>14.792299859274685</v>
      </c>
      <c r="G14" s="71">
        <f t="shared" si="4"/>
        <v>0.002681768970147899</v>
      </c>
      <c r="H14" s="71">
        <f t="shared" si="4"/>
        <v>39.55986930491046</v>
      </c>
      <c r="I14" s="113">
        <f>+H14/(E14+B14)</f>
        <v>0.7278075208698583</v>
      </c>
      <c r="K14" s="2" t="s">
        <v>253</v>
      </c>
      <c r="L14" s="119">
        <v>5102075</v>
      </c>
      <c r="M14" s="119">
        <v>4921855</v>
      </c>
      <c r="N14" s="15">
        <v>180220</v>
      </c>
      <c r="O14" s="119">
        <v>208215</v>
      </c>
      <c r="P14" s="119">
        <v>1445159</v>
      </c>
      <c r="Q14" s="119">
        <v>262</v>
      </c>
      <c r="R14" s="119">
        <v>3864869</v>
      </c>
      <c r="S14" s="15"/>
      <c r="T14">
        <v>97696708</v>
      </c>
      <c r="U14" s="17"/>
    </row>
    <row r="15" spans="1:21" ht="12">
      <c r="A15" s="77" t="s">
        <v>269</v>
      </c>
      <c r="B15" s="78">
        <f t="shared" si="4"/>
        <v>65.32655027220002</v>
      </c>
      <c r="C15" s="71">
        <f t="shared" si="4"/>
        <v>62.779248355891895</v>
      </c>
      <c r="D15" s="72">
        <f t="shared" si="4"/>
        <v>2.547301916308137</v>
      </c>
      <c r="E15" s="70">
        <f t="shared" si="4"/>
        <v>2.683275040226802</v>
      </c>
      <c r="F15" s="71">
        <f t="shared" si="4"/>
        <v>26.452676559215668</v>
      </c>
      <c r="G15" s="71">
        <f t="shared" si="4"/>
        <v>0.034871531304812804</v>
      </c>
      <c r="H15" s="71">
        <f t="shared" si="4"/>
        <v>41.52227722190635</v>
      </c>
      <c r="I15" s="113">
        <f>+H15/(E15+B15)</f>
        <v>0.610533507932998</v>
      </c>
      <c r="K15" s="2" t="s">
        <v>269</v>
      </c>
      <c r="L15" s="119">
        <v>5560100</v>
      </c>
      <c r="M15" s="119">
        <v>5343293</v>
      </c>
      <c r="N15" s="15">
        <v>216807</v>
      </c>
      <c r="O15" s="119">
        <v>228380</v>
      </c>
      <c r="P15" s="119">
        <v>2251451</v>
      </c>
      <c r="Q15" s="119">
        <v>2968</v>
      </c>
      <c r="R15" s="119">
        <v>3534061</v>
      </c>
      <c r="S15" s="15"/>
      <c r="T15">
        <v>85112408</v>
      </c>
      <c r="U15" s="18">
        <v>0.08250588616191591</v>
      </c>
    </row>
    <row r="16" spans="1:21" ht="12">
      <c r="A16" s="77" t="s">
        <v>277</v>
      </c>
      <c r="B16" s="78">
        <f t="shared" si="4"/>
        <v>44.98288857836613</v>
      </c>
      <c r="C16" s="71">
        <f t="shared" si="4"/>
        <v>44.01423609483902</v>
      </c>
      <c r="D16" s="72">
        <f t="shared" si="4"/>
        <v>0.9686524835271048</v>
      </c>
      <c r="E16" s="70">
        <f t="shared" si="4"/>
        <v>1.9974289377187784</v>
      </c>
      <c r="F16" s="71">
        <f t="shared" si="4"/>
        <v>14.105326495261309</v>
      </c>
      <c r="G16" s="71">
        <f t="shared" si="4"/>
        <v>0.027244481977839793</v>
      </c>
      <c r="H16" s="71">
        <f t="shared" si="4"/>
        <v>32.847746538845755</v>
      </c>
      <c r="I16" s="113">
        <f>+H16/(E16+B16)</f>
        <v>0.6991810246407869</v>
      </c>
      <c r="K16" s="2" t="s">
        <v>277</v>
      </c>
      <c r="L16" s="119">
        <v>3480482</v>
      </c>
      <c r="M16" s="119">
        <v>3405534</v>
      </c>
      <c r="N16" s="15">
        <v>74948</v>
      </c>
      <c r="O16" s="119">
        <v>154548</v>
      </c>
      <c r="P16" s="119">
        <v>1091378</v>
      </c>
      <c r="Q16" s="119">
        <v>2108</v>
      </c>
      <c r="R16" s="119">
        <v>2541544</v>
      </c>
      <c r="S16" s="15"/>
      <c r="T16">
        <v>77373466</v>
      </c>
      <c r="U16" s="17"/>
    </row>
    <row r="17" spans="1:21" ht="12">
      <c r="A17" s="77" t="s">
        <v>63</v>
      </c>
      <c r="B17" s="78">
        <f t="shared" si="4"/>
        <v>54.072226727187214</v>
      </c>
      <c r="C17" s="71">
        <f t="shared" si="4"/>
        <v>52.46486113438476</v>
      </c>
      <c r="D17" s="72">
        <f t="shared" si="4"/>
        <v>1.6073655928024544</v>
      </c>
      <c r="E17" s="70">
        <f t="shared" si="4"/>
        <v>3.832705513350514</v>
      </c>
      <c r="F17" s="71">
        <f t="shared" si="4"/>
        <v>17.855303482749328</v>
      </c>
      <c r="G17" s="71">
        <f t="shared" si="4"/>
        <v>0.5167443530453332</v>
      </c>
      <c r="H17" s="71">
        <f t="shared" si="4"/>
        <v>39.532884404743065</v>
      </c>
      <c r="I17" s="113">
        <f>+H17/(E17+B17)</f>
        <v>0.6827205019517686</v>
      </c>
      <c r="K17" s="2" t="s">
        <v>63</v>
      </c>
      <c r="L17" s="119">
        <v>974828</v>
      </c>
      <c r="M17" s="119">
        <v>945850</v>
      </c>
      <c r="N17" s="15">
        <v>28978</v>
      </c>
      <c r="O17" s="119">
        <v>69097</v>
      </c>
      <c r="P17" s="119">
        <v>321900</v>
      </c>
      <c r="Q17" s="119">
        <v>9316</v>
      </c>
      <c r="R17" s="119">
        <v>712709</v>
      </c>
      <c r="S17" s="15"/>
      <c r="T17">
        <v>18028257</v>
      </c>
      <c r="U17" s="17"/>
    </row>
    <row r="18" spans="1:21" ht="12">
      <c r="A18" s="77" t="s">
        <v>61</v>
      </c>
      <c r="B18" s="78">
        <f t="shared" si="4"/>
        <v>64.60521328622265</v>
      </c>
      <c r="C18" s="71">
        <f t="shared" si="4"/>
        <v>60.750857664883846</v>
      </c>
      <c r="D18" s="72">
        <f t="shared" si="4"/>
        <v>3.854355621338801</v>
      </c>
      <c r="E18" s="70">
        <f t="shared" si="4"/>
        <v>0</v>
      </c>
      <c r="F18" s="71">
        <f t="shared" si="4"/>
        <v>20.57219261275218</v>
      </c>
      <c r="G18" s="71">
        <f t="shared" si="4"/>
        <v>0</v>
      </c>
      <c r="H18" s="71">
        <f t="shared" si="4"/>
        <v>44.033020673470475</v>
      </c>
      <c r="I18" s="113">
        <f>+H18/(E18+B18)</f>
        <v>0.6815707035651984</v>
      </c>
      <c r="K18" s="2" t="s">
        <v>61</v>
      </c>
      <c r="L18" s="119">
        <v>378913</v>
      </c>
      <c r="M18" s="119">
        <v>356307</v>
      </c>
      <c r="N18" s="15">
        <v>22606</v>
      </c>
      <c r="O18" s="119">
        <v>0</v>
      </c>
      <c r="P18" s="119">
        <v>120657</v>
      </c>
      <c r="Q18" s="119">
        <v>0</v>
      </c>
      <c r="R18" s="119">
        <v>258256</v>
      </c>
      <c r="S18" s="15"/>
      <c r="T18">
        <v>5865053</v>
      </c>
      <c r="U18" s="18">
        <v>0.032576761334178236</v>
      </c>
    </row>
    <row r="19" spans="1:21" ht="12">
      <c r="A19" s="77"/>
      <c r="B19" s="67"/>
      <c r="C19" s="68"/>
      <c r="D19" s="69"/>
      <c r="E19" s="70"/>
      <c r="F19" s="71"/>
      <c r="G19" s="71"/>
      <c r="H19" s="71"/>
      <c r="I19" s="72"/>
      <c r="K19" s="2"/>
      <c r="L19" s="3"/>
      <c r="M19" s="3"/>
      <c r="N19" s="15"/>
      <c r="O19" s="15"/>
      <c r="P19" s="15"/>
      <c r="Q19" s="15"/>
      <c r="R19" s="15"/>
      <c r="S19" s="15"/>
      <c r="U19" s="17"/>
    </row>
    <row r="20" spans="1:21" ht="12">
      <c r="A20" s="76" t="s">
        <v>204</v>
      </c>
      <c r="B20" s="67">
        <f aca="true" t="shared" si="5" ref="B20:H20">+L20/$T20*1000</f>
        <v>59.02993321973998</v>
      </c>
      <c r="C20" s="68">
        <f t="shared" si="5"/>
        <v>54.64684633416822</v>
      </c>
      <c r="D20" s="69">
        <f t="shared" si="5"/>
        <v>4.3830868855717675</v>
      </c>
      <c r="E20" s="70">
        <f t="shared" si="5"/>
        <v>4.337327322637696</v>
      </c>
      <c r="F20" s="71">
        <f t="shared" si="5"/>
        <v>34.253305513017146</v>
      </c>
      <c r="G20" s="71">
        <f t="shared" si="5"/>
        <v>0.23600392441365936</v>
      </c>
      <c r="H20" s="71">
        <f t="shared" si="5"/>
        <v>28.87795110494687</v>
      </c>
      <c r="I20" s="113">
        <f>+H20/(E20+B20)</f>
        <v>0.455723521228038</v>
      </c>
      <c r="K20" s="24" t="s">
        <v>204</v>
      </c>
      <c r="L20" s="119">
        <v>11558419</v>
      </c>
      <c r="M20" s="119">
        <v>10700184</v>
      </c>
      <c r="N20" s="15">
        <v>858235</v>
      </c>
      <c r="O20" s="119">
        <v>849275</v>
      </c>
      <c r="P20" s="119">
        <v>6707005</v>
      </c>
      <c r="Q20" s="119">
        <v>46211</v>
      </c>
      <c r="R20" s="119">
        <v>5654478</v>
      </c>
      <c r="S20" s="3"/>
      <c r="T20" s="3">
        <f>SUM(T22:T33)</f>
        <v>195806066</v>
      </c>
      <c r="U20" s="20">
        <v>0.013648087587936406</v>
      </c>
    </row>
    <row r="21" spans="1:21" ht="12">
      <c r="A21" s="77"/>
      <c r="B21" s="67"/>
      <c r="C21" s="68"/>
      <c r="D21" s="69"/>
      <c r="E21" s="70"/>
      <c r="F21" s="71"/>
      <c r="G21" s="71"/>
      <c r="H21" s="71"/>
      <c r="I21" s="72"/>
      <c r="K21" s="2"/>
      <c r="L21" s="3"/>
      <c r="M21" s="3"/>
      <c r="N21" s="15"/>
      <c r="O21" s="15"/>
      <c r="P21" s="15"/>
      <c r="Q21" s="15"/>
      <c r="R21" s="15"/>
      <c r="S21" s="15"/>
      <c r="U21" s="17"/>
    </row>
    <row r="22" spans="1:21" ht="12">
      <c r="A22" s="77" t="s">
        <v>226</v>
      </c>
      <c r="B22" s="78">
        <f aca="true" t="shared" si="6" ref="B22:H22">+L22/$T22*1000</f>
        <v>44.41604169536821</v>
      </c>
      <c r="C22" s="71">
        <f t="shared" si="6"/>
        <v>42.81180007455722</v>
      </c>
      <c r="D22" s="72">
        <f t="shared" si="6"/>
        <v>1.604241620810996</v>
      </c>
      <c r="E22" s="70">
        <f t="shared" si="6"/>
        <v>0.08320729509861804</v>
      </c>
      <c r="F22" s="71">
        <f t="shared" si="6"/>
        <v>19.105240077281493</v>
      </c>
      <c r="G22" s="71">
        <f t="shared" si="6"/>
        <v>0.0019263824854795814</v>
      </c>
      <c r="H22" s="71">
        <f t="shared" si="6"/>
        <v>25.392082530699856</v>
      </c>
      <c r="I22" s="113">
        <f aca="true" t="shared" si="7" ref="I22:I33">+H22/(E22+B22)</f>
        <v>0.5706182263017441</v>
      </c>
      <c r="K22" s="2" t="s">
        <v>226</v>
      </c>
      <c r="L22" s="119">
        <v>714758</v>
      </c>
      <c r="M22" s="119">
        <v>688942</v>
      </c>
      <c r="N22" s="15">
        <v>25816</v>
      </c>
      <c r="O22" s="119">
        <v>1339</v>
      </c>
      <c r="P22" s="119">
        <v>307448</v>
      </c>
      <c r="Q22" s="119">
        <v>31</v>
      </c>
      <c r="R22" s="119">
        <v>408618</v>
      </c>
      <c r="S22" s="15"/>
      <c r="T22">
        <v>16092339</v>
      </c>
      <c r="U22" s="17"/>
    </row>
    <row r="23" spans="1:20" ht="12">
      <c r="A23" s="77" t="s">
        <v>228</v>
      </c>
      <c r="B23" s="78">
        <f aca="true" t="shared" si="8" ref="B23:B33">+L23/$T23*1000</f>
        <v>69.99969665696615</v>
      </c>
      <c r="C23" s="71">
        <f aca="true" t="shared" si="9" ref="C23:C33">+M23/$T23*1000</f>
        <v>62.865584829234</v>
      </c>
      <c r="D23" s="72">
        <f aca="true" t="shared" si="10" ref="D23:D33">+N23/$T23*1000</f>
        <v>7.134111827732137</v>
      </c>
      <c r="E23" s="70">
        <f aca="true" t="shared" si="11" ref="E23:E33">+O23/$T23*1000</f>
        <v>7.180323234591949</v>
      </c>
      <c r="F23" s="71">
        <f aca="true" t="shared" si="12" ref="F23:F33">+P23/$T23*1000</f>
        <v>42.91103465145562</v>
      </c>
      <c r="G23" s="71">
        <f aca="true" t="shared" si="13" ref="G23:G33">+Q23/$T23*1000</f>
        <v>0.14341025983589786</v>
      </c>
      <c r="H23" s="71">
        <f aca="true" t="shared" si="14" ref="H23:H33">+R23/$T23*1000</f>
        <v>34.12557498026657</v>
      </c>
      <c r="I23" s="113">
        <f t="shared" si="7"/>
        <v>0.44215556083316326</v>
      </c>
      <c r="K23" s="2" t="s">
        <v>228</v>
      </c>
      <c r="L23" s="119">
        <v>542288</v>
      </c>
      <c r="M23" s="119">
        <v>487020</v>
      </c>
      <c r="N23" s="15">
        <v>55268</v>
      </c>
      <c r="O23" s="119">
        <v>55626</v>
      </c>
      <c r="P23" s="119">
        <v>332432</v>
      </c>
      <c r="Q23" s="119">
        <v>1111</v>
      </c>
      <c r="R23" s="119">
        <v>264371</v>
      </c>
      <c r="S23" s="15"/>
      <c r="T23">
        <v>7747005</v>
      </c>
    </row>
    <row r="24" spans="1:21" ht="12">
      <c r="A24" s="77" t="s">
        <v>238</v>
      </c>
      <c r="B24" s="78">
        <f t="shared" si="8"/>
        <v>57.38620770167639</v>
      </c>
      <c r="C24" s="71">
        <f t="shared" si="9"/>
        <v>55.41650051961914</v>
      </c>
      <c r="D24" s="72">
        <f t="shared" si="10"/>
        <v>1.96970718205725</v>
      </c>
      <c r="E24" s="70">
        <f t="shared" si="11"/>
        <v>4.5033658875912055</v>
      </c>
      <c r="F24" s="71">
        <f t="shared" si="12"/>
        <v>24.488444854775498</v>
      </c>
      <c r="G24" s="71">
        <f t="shared" si="13"/>
        <v>0.027737555293657908</v>
      </c>
      <c r="H24" s="71">
        <f t="shared" si="14"/>
        <v>37.37339117919844</v>
      </c>
      <c r="I24" s="113">
        <f t="shared" si="7"/>
        <v>0.603872171219474</v>
      </c>
      <c r="K24" s="2" t="s">
        <v>238</v>
      </c>
      <c r="L24" s="119">
        <v>842042</v>
      </c>
      <c r="M24" s="119">
        <v>813140</v>
      </c>
      <c r="N24" s="15">
        <v>28902</v>
      </c>
      <c r="O24" s="119">
        <v>66079</v>
      </c>
      <c r="P24" s="119">
        <v>359325</v>
      </c>
      <c r="Q24" s="119">
        <v>407</v>
      </c>
      <c r="R24" s="119">
        <v>548389</v>
      </c>
      <c r="S24" s="15"/>
      <c r="T24">
        <v>14673247</v>
      </c>
      <c r="U24" s="18">
        <v>0.029494262643433914</v>
      </c>
    </row>
    <row r="25" spans="1:21" ht="12">
      <c r="A25" s="77" t="s">
        <v>239</v>
      </c>
      <c r="B25" s="78">
        <f t="shared" si="8"/>
        <v>56.95377985918979</v>
      </c>
      <c r="C25" s="71">
        <f t="shared" si="9"/>
        <v>51.45010625570934</v>
      </c>
      <c r="D25" s="72">
        <f t="shared" si="10"/>
        <v>5.503673603480435</v>
      </c>
      <c r="E25" s="70">
        <f t="shared" si="11"/>
        <v>2.7326381088162113</v>
      </c>
      <c r="F25" s="71">
        <f t="shared" si="12"/>
        <v>36.214168447013385</v>
      </c>
      <c r="G25" s="71">
        <f t="shared" si="13"/>
        <v>0.062425938627115714</v>
      </c>
      <c r="H25" s="71">
        <f t="shared" si="14"/>
        <v>23.409823582365497</v>
      </c>
      <c r="I25" s="113">
        <f t="shared" si="7"/>
        <v>0.39221357855507394</v>
      </c>
      <c r="K25" s="2" t="s">
        <v>239</v>
      </c>
      <c r="L25" s="119">
        <v>2358403</v>
      </c>
      <c r="M25" s="119">
        <v>2130501</v>
      </c>
      <c r="N25" s="15">
        <v>227902</v>
      </c>
      <c r="O25" s="119">
        <v>113156</v>
      </c>
      <c r="P25" s="119">
        <v>1499595</v>
      </c>
      <c r="Q25" s="119">
        <v>2585</v>
      </c>
      <c r="R25" s="119">
        <v>969379</v>
      </c>
      <c r="S25" s="15"/>
      <c r="T25">
        <v>41409069</v>
      </c>
      <c r="U25" s="17"/>
    </row>
    <row r="26" spans="1:21" ht="12">
      <c r="A26" s="77" t="s">
        <v>251</v>
      </c>
      <c r="B26" s="78">
        <f t="shared" si="8"/>
        <v>57.37922233030649</v>
      </c>
      <c r="C26" s="71">
        <f t="shared" si="9"/>
        <v>53.93235393815923</v>
      </c>
      <c r="D26" s="72">
        <f t="shared" si="10"/>
        <v>3.4468683921472594</v>
      </c>
      <c r="E26" s="70">
        <f t="shared" si="11"/>
        <v>3.6129183013402932</v>
      </c>
      <c r="F26" s="71">
        <f t="shared" si="12"/>
        <v>35.274747083232896</v>
      </c>
      <c r="G26" s="71">
        <f t="shared" si="13"/>
        <v>0.12379388296040333</v>
      </c>
      <c r="H26" s="71">
        <f t="shared" si="14"/>
        <v>25.593599665453485</v>
      </c>
      <c r="I26" s="113">
        <f t="shared" si="7"/>
        <v>0.4196212725180828</v>
      </c>
      <c r="K26" s="2" t="s">
        <v>251</v>
      </c>
      <c r="L26" s="119">
        <v>2044989</v>
      </c>
      <c r="M26" s="119">
        <v>1922143</v>
      </c>
      <c r="N26" s="15">
        <v>122846</v>
      </c>
      <c r="O26" s="119">
        <v>128764</v>
      </c>
      <c r="P26" s="119">
        <v>1257188</v>
      </c>
      <c r="Q26" s="119">
        <v>4412</v>
      </c>
      <c r="R26" s="119">
        <v>912153</v>
      </c>
      <c r="S26" s="15"/>
      <c r="T26">
        <v>35639887</v>
      </c>
      <c r="U26" s="18"/>
    </row>
    <row r="27" spans="1:21" ht="12">
      <c r="A27" s="77" t="s">
        <v>255</v>
      </c>
      <c r="B27" s="78">
        <f t="shared" si="8"/>
        <v>61.405021569424356</v>
      </c>
      <c r="C27" s="71">
        <f t="shared" si="9"/>
        <v>57.92147209964507</v>
      </c>
      <c r="D27" s="72">
        <f t="shared" si="10"/>
        <v>3.483549469779289</v>
      </c>
      <c r="E27" s="70">
        <f t="shared" si="11"/>
        <v>8.143437576506031</v>
      </c>
      <c r="F27" s="71">
        <f t="shared" si="12"/>
        <v>44.82026283703356</v>
      </c>
      <c r="G27" s="71">
        <f t="shared" si="13"/>
        <v>0.1913932147668247</v>
      </c>
      <c r="H27" s="71">
        <f t="shared" si="14"/>
        <v>24.536803094130004</v>
      </c>
      <c r="I27" s="113">
        <f t="shared" si="7"/>
        <v>0.35280153428914274</v>
      </c>
      <c r="K27" s="2" t="s">
        <v>255</v>
      </c>
      <c r="L27" s="119">
        <v>509160</v>
      </c>
      <c r="M27" s="119">
        <v>480275</v>
      </c>
      <c r="N27" s="15">
        <v>28885</v>
      </c>
      <c r="O27" s="119">
        <v>67524</v>
      </c>
      <c r="P27" s="119">
        <v>371642</v>
      </c>
      <c r="Q27" s="119">
        <v>1587</v>
      </c>
      <c r="R27" s="119">
        <v>203455</v>
      </c>
      <c r="S27" s="15"/>
      <c r="T27">
        <v>8291830</v>
      </c>
      <c r="U27" s="17"/>
    </row>
    <row r="28" spans="1:21" ht="12">
      <c r="A28" s="77" t="s">
        <v>256</v>
      </c>
      <c r="B28" s="78">
        <f t="shared" si="8"/>
        <v>67.56222943227462</v>
      </c>
      <c r="C28" s="71">
        <f t="shared" si="9"/>
        <v>58.91203375795417</v>
      </c>
      <c r="D28" s="72">
        <f t="shared" si="10"/>
        <v>8.650195674320457</v>
      </c>
      <c r="E28" s="70">
        <f t="shared" si="11"/>
        <v>5.616917843716279</v>
      </c>
      <c r="F28" s="71">
        <f t="shared" si="12"/>
        <v>45.239446141867305</v>
      </c>
      <c r="G28" s="71">
        <f t="shared" si="13"/>
        <v>0.027146317682798942</v>
      </c>
      <c r="H28" s="71">
        <f t="shared" si="14"/>
        <v>27.9125548164408</v>
      </c>
      <c r="I28" s="113">
        <f t="shared" si="7"/>
        <v>0.3814277134327655</v>
      </c>
      <c r="K28" s="2" t="s">
        <v>256</v>
      </c>
      <c r="L28" s="119">
        <v>627182</v>
      </c>
      <c r="M28" s="119">
        <v>546882</v>
      </c>
      <c r="N28" s="15">
        <v>80300</v>
      </c>
      <c r="O28" s="119">
        <v>52142</v>
      </c>
      <c r="P28" s="119">
        <v>419959</v>
      </c>
      <c r="Q28" s="119">
        <v>252</v>
      </c>
      <c r="R28" s="119">
        <v>259113</v>
      </c>
      <c r="S28" s="15"/>
      <c r="T28">
        <v>9283027</v>
      </c>
      <c r="U28" s="18">
        <v>0.028206239626172178</v>
      </c>
    </row>
    <row r="29" spans="1:21" ht="12">
      <c r="A29" s="77" t="s">
        <v>257</v>
      </c>
      <c r="B29" s="78">
        <f t="shared" si="8"/>
        <v>63.23144481629167</v>
      </c>
      <c r="C29" s="71">
        <f t="shared" si="9"/>
        <v>56.70281016658478</v>
      </c>
      <c r="D29" s="72">
        <f t="shared" si="10"/>
        <v>6.528634649706895</v>
      </c>
      <c r="E29" s="70">
        <f t="shared" si="11"/>
        <v>5.4578463557449375</v>
      </c>
      <c r="F29" s="71">
        <f t="shared" si="12"/>
        <v>38.36047158404215</v>
      </c>
      <c r="G29" s="71">
        <f t="shared" si="13"/>
        <v>0.2901413879649982</v>
      </c>
      <c r="H29" s="71">
        <f t="shared" si="14"/>
        <v>30.03867820002946</v>
      </c>
      <c r="I29" s="113">
        <f t="shared" si="7"/>
        <v>0.43731239160403795</v>
      </c>
      <c r="K29" s="2" t="s">
        <v>257</v>
      </c>
      <c r="L29" s="119">
        <v>1324816</v>
      </c>
      <c r="M29" s="119">
        <v>1188029</v>
      </c>
      <c r="N29" s="15">
        <v>136787</v>
      </c>
      <c r="O29" s="119">
        <v>114352</v>
      </c>
      <c r="P29" s="119">
        <v>803723</v>
      </c>
      <c r="Q29" s="119">
        <v>6079</v>
      </c>
      <c r="R29" s="119">
        <v>629366</v>
      </c>
      <c r="S29" s="15"/>
      <c r="T29">
        <v>20951854</v>
      </c>
      <c r="U29" s="17"/>
    </row>
    <row r="30" spans="1:21" ht="12">
      <c r="A30" s="77" t="s">
        <v>259</v>
      </c>
      <c r="B30" s="78">
        <f t="shared" si="8"/>
        <v>78.75874593531543</v>
      </c>
      <c r="C30" s="71">
        <f t="shared" si="9"/>
        <v>73.88602147615215</v>
      </c>
      <c r="D30" s="72">
        <f t="shared" si="10"/>
        <v>4.872724459163272</v>
      </c>
      <c r="E30" s="70">
        <f t="shared" si="11"/>
        <v>5.976820172514879</v>
      </c>
      <c r="F30" s="71">
        <f t="shared" si="12"/>
        <v>38.1473424513508</v>
      </c>
      <c r="G30" s="71">
        <f t="shared" si="13"/>
        <v>0.629267834631841</v>
      </c>
      <c r="H30" s="71">
        <f t="shared" si="14"/>
        <v>45.95895582184766</v>
      </c>
      <c r="I30" s="113">
        <f t="shared" si="7"/>
        <v>0.5423809379329874</v>
      </c>
      <c r="K30" s="2" t="s">
        <v>259</v>
      </c>
      <c r="L30" s="119">
        <v>1286638</v>
      </c>
      <c r="M30" s="119">
        <v>1207035</v>
      </c>
      <c r="N30" s="15">
        <v>79603</v>
      </c>
      <c r="O30" s="119">
        <v>97640</v>
      </c>
      <c r="P30" s="119">
        <v>623192</v>
      </c>
      <c r="Q30" s="119">
        <v>10280</v>
      </c>
      <c r="R30" s="119">
        <v>750806</v>
      </c>
      <c r="S30" s="15"/>
      <c r="T30">
        <v>16336446</v>
      </c>
      <c r="U30" s="18">
        <v>0.019558033047979297</v>
      </c>
    </row>
    <row r="31" spans="1:21" ht="12">
      <c r="A31" s="77" t="s">
        <v>62</v>
      </c>
      <c r="B31" s="78">
        <f t="shared" si="8"/>
        <v>55.19677612567889</v>
      </c>
      <c r="C31" s="71">
        <f t="shared" si="9"/>
        <v>51.1672220191032</v>
      </c>
      <c r="D31" s="72">
        <f t="shared" si="10"/>
        <v>4.029554106575684</v>
      </c>
      <c r="E31" s="70">
        <f t="shared" si="11"/>
        <v>17.606809319755357</v>
      </c>
      <c r="F31" s="71">
        <f t="shared" si="12"/>
        <v>36.854406402465614</v>
      </c>
      <c r="G31" s="71">
        <f t="shared" si="13"/>
        <v>2.8093959971882936</v>
      </c>
      <c r="H31" s="71">
        <f t="shared" si="14"/>
        <v>33.13978304578033</v>
      </c>
      <c r="I31" s="113">
        <f t="shared" si="7"/>
        <v>0.4551943814720273</v>
      </c>
      <c r="K31" s="2" t="s">
        <v>62</v>
      </c>
      <c r="L31" s="119">
        <v>382256</v>
      </c>
      <c r="M31" s="119">
        <v>354350</v>
      </c>
      <c r="N31" s="15">
        <v>27906</v>
      </c>
      <c r="O31" s="119">
        <v>121933</v>
      </c>
      <c r="P31" s="119">
        <v>255229</v>
      </c>
      <c r="Q31" s="119">
        <v>19456</v>
      </c>
      <c r="R31" s="119">
        <v>229504</v>
      </c>
      <c r="S31" s="15"/>
      <c r="T31">
        <v>6925332</v>
      </c>
      <c r="U31" s="17"/>
    </row>
    <row r="32" spans="1:21" ht="12">
      <c r="A32" s="77" t="s">
        <v>65</v>
      </c>
      <c r="B32" s="78">
        <f t="shared" si="8"/>
        <v>48.34851983348644</v>
      </c>
      <c r="C32" s="71">
        <f t="shared" si="9"/>
        <v>45.71551227606978</v>
      </c>
      <c r="D32" s="72">
        <f t="shared" si="10"/>
        <v>2.6330075574166623</v>
      </c>
      <c r="E32" s="70">
        <f t="shared" si="11"/>
        <v>0</v>
      </c>
      <c r="F32" s="71">
        <f t="shared" si="12"/>
        <v>21.707741267608338</v>
      </c>
      <c r="G32" s="71">
        <f t="shared" si="13"/>
        <v>0.0009684706457427703</v>
      </c>
      <c r="H32" s="71">
        <f t="shared" si="14"/>
        <v>26.63981009523236</v>
      </c>
      <c r="I32" s="113">
        <f t="shared" si="7"/>
        <v>0.5509953600850772</v>
      </c>
      <c r="K32" s="2" t="s">
        <v>65</v>
      </c>
      <c r="L32" s="119">
        <v>549148</v>
      </c>
      <c r="M32" s="119">
        <v>519242</v>
      </c>
      <c r="N32" s="15">
        <v>29906</v>
      </c>
      <c r="O32" s="119">
        <v>0</v>
      </c>
      <c r="P32" s="119">
        <v>246559</v>
      </c>
      <c r="Q32" s="119">
        <v>11</v>
      </c>
      <c r="R32" s="119">
        <v>302578</v>
      </c>
      <c r="S32" s="15"/>
      <c r="T32">
        <v>11358114</v>
      </c>
      <c r="U32" s="18">
        <v>0.0542296918767507</v>
      </c>
    </row>
    <row r="33" spans="1:21" ht="12">
      <c r="A33" s="77" t="s">
        <v>66</v>
      </c>
      <c r="B33" s="78">
        <f t="shared" si="8"/>
        <v>53.07741032720026</v>
      </c>
      <c r="C33" s="71">
        <f t="shared" si="9"/>
        <v>51.08893934501338</v>
      </c>
      <c r="D33" s="72">
        <f t="shared" si="10"/>
        <v>1.9884709821868842</v>
      </c>
      <c r="E33" s="70">
        <f t="shared" si="11"/>
        <v>4.328030931896066</v>
      </c>
      <c r="F33" s="71">
        <f t="shared" si="12"/>
        <v>32.50432943979613</v>
      </c>
      <c r="G33" s="71">
        <f t="shared" si="13"/>
        <v>0</v>
      </c>
      <c r="H33" s="71">
        <f t="shared" si="14"/>
        <v>24.9011118193002</v>
      </c>
      <c r="I33" s="113">
        <f t="shared" si="7"/>
        <v>0.43377615907367373</v>
      </c>
      <c r="K33" s="2" t="s">
        <v>66</v>
      </c>
      <c r="L33" s="119">
        <v>376739</v>
      </c>
      <c r="M33" s="119">
        <v>362625</v>
      </c>
      <c r="N33" s="15">
        <v>14114</v>
      </c>
      <c r="O33" s="119">
        <v>30720</v>
      </c>
      <c r="P33" s="119">
        <v>230713</v>
      </c>
      <c r="Q33" s="119">
        <v>0</v>
      </c>
      <c r="R33" s="119">
        <v>176746</v>
      </c>
      <c r="S33" s="15"/>
      <c r="T33">
        <v>7097916</v>
      </c>
      <c r="U33" s="17"/>
    </row>
    <row r="34" spans="1:21" ht="12">
      <c r="A34" s="77"/>
      <c r="B34" s="67"/>
      <c r="C34" s="68"/>
      <c r="D34" s="69"/>
      <c r="E34" s="70"/>
      <c r="F34" s="71"/>
      <c r="G34" s="71"/>
      <c r="H34" s="71"/>
      <c r="I34" s="72"/>
      <c r="K34" s="2"/>
      <c r="L34" s="3"/>
      <c r="M34" s="3"/>
      <c r="N34" s="15"/>
      <c r="O34" s="15"/>
      <c r="P34" s="15"/>
      <c r="Q34" s="15"/>
      <c r="R34" s="15"/>
      <c r="S34" s="15"/>
      <c r="U34" s="17"/>
    </row>
    <row r="35" spans="1:21" ht="12">
      <c r="A35" s="76" t="s">
        <v>208</v>
      </c>
      <c r="B35" s="67">
        <f aca="true" t="shared" si="15" ref="B35:H35">+L35/$T35*1000</f>
        <v>70.27293579142432</v>
      </c>
      <c r="C35" s="68">
        <f t="shared" si="15"/>
        <v>64.50422232933816</v>
      </c>
      <c r="D35" s="69">
        <f t="shared" si="15"/>
        <v>5.768713462086146</v>
      </c>
      <c r="E35" s="70">
        <f t="shared" si="15"/>
        <v>4.602134238219338</v>
      </c>
      <c r="F35" s="71">
        <f t="shared" si="15"/>
        <v>45.802530897776585</v>
      </c>
      <c r="G35" s="71">
        <f t="shared" si="15"/>
        <v>0.5964884648351886</v>
      </c>
      <c r="H35" s="71">
        <f t="shared" si="15"/>
        <v>28.476050667031878</v>
      </c>
      <c r="I35" s="113">
        <f>+H35/(E35+B35)</f>
        <v>0.3803141774125617</v>
      </c>
      <c r="J35" s="28"/>
      <c r="K35" s="24" t="s">
        <v>208</v>
      </c>
      <c r="L35" s="119">
        <v>7331382</v>
      </c>
      <c r="M35" s="119">
        <v>6729548</v>
      </c>
      <c r="N35" s="15">
        <v>601834</v>
      </c>
      <c r="O35" s="119">
        <v>480128</v>
      </c>
      <c r="P35" s="119">
        <v>4778452</v>
      </c>
      <c r="Q35" s="119">
        <v>62230</v>
      </c>
      <c r="R35" s="119">
        <v>2970828</v>
      </c>
      <c r="S35" s="3"/>
      <c r="T35" s="3">
        <f>SUM(T47:T86)</f>
        <v>104327248</v>
      </c>
      <c r="U35" s="20">
        <v>0.11677402462273548</v>
      </c>
    </row>
    <row r="36" spans="1:9" ht="39.75" customHeight="1">
      <c r="A36" s="181" t="s">
        <v>56</v>
      </c>
      <c r="B36" s="181"/>
      <c r="C36" s="181"/>
      <c r="D36" s="181"/>
      <c r="E36" s="181"/>
      <c r="F36" s="181"/>
      <c r="G36" s="181"/>
      <c r="H36" s="181"/>
      <c r="I36" s="181"/>
    </row>
    <row r="37" spans="1:9" ht="12">
      <c r="A37" s="75"/>
      <c r="B37" s="75"/>
      <c r="C37" s="75"/>
      <c r="D37" s="75"/>
      <c r="E37" s="75"/>
      <c r="F37" s="75"/>
      <c r="G37" s="75"/>
      <c r="H37" s="75"/>
      <c r="I37" s="75"/>
    </row>
    <row r="38" spans="1:9" ht="16.5">
      <c r="A38" s="179" t="s">
        <v>52</v>
      </c>
      <c r="B38" s="179"/>
      <c r="C38" s="179"/>
      <c r="D38" s="179"/>
      <c r="E38" s="179"/>
      <c r="F38" s="179"/>
      <c r="G38" s="179"/>
      <c r="H38" s="179"/>
      <c r="I38" s="179"/>
    </row>
    <row r="39" spans="1:9" ht="15.75" customHeight="1" thickBot="1">
      <c r="A39" s="172" t="s">
        <v>51</v>
      </c>
      <c r="B39" s="172"/>
      <c r="C39" s="172"/>
      <c r="D39" s="172"/>
      <c r="E39" s="172"/>
      <c r="F39" s="172"/>
      <c r="G39" s="172"/>
      <c r="H39" s="172"/>
      <c r="I39" s="172"/>
    </row>
    <row r="40" spans="1:19" ht="12">
      <c r="A40" s="75"/>
      <c r="B40" s="176" t="s">
        <v>111</v>
      </c>
      <c r="C40" s="177"/>
      <c r="D40" s="178"/>
      <c r="E40" s="79"/>
      <c r="F40" s="173" t="s">
        <v>112</v>
      </c>
      <c r="G40" s="174"/>
      <c r="H40" s="174"/>
      <c r="I40" s="175"/>
      <c r="L40" s="165" t="s">
        <v>111</v>
      </c>
      <c r="M40" s="166"/>
      <c r="N40" s="167"/>
      <c r="O40" s="42"/>
      <c r="P40" s="168" t="s">
        <v>112</v>
      </c>
      <c r="Q40" s="169"/>
      <c r="R40" s="169"/>
      <c r="S40" s="170"/>
    </row>
    <row r="41" spans="1:21" ht="48">
      <c r="A41" s="75"/>
      <c r="B41" s="80" t="s">
        <v>163</v>
      </c>
      <c r="C41" s="81" t="s">
        <v>282</v>
      </c>
      <c r="D41" s="82" t="s">
        <v>281</v>
      </c>
      <c r="E41" s="83" t="s">
        <v>110</v>
      </c>
      <c r="F41" s="81" t="s">
        <v>113</v>
      </c>
      <c r="G41" s="81" t="s">
        <v>114</v>
      </c>
      <c r="H41" s="84" t="s">
        <v>115</v>
      </c>
      <c r="I41" s="82" t="s">
        <v>116</v>
      </c>
      <c r="L41" s="39" t="s">
        <v>280</v>
      </c>
      <c r="M41" s="40" t="s">
        <v>282</v>
      </c>
      <c r="N41" s="41" t="s">
        <v>281</v>
      </c>
      <c r="O41" s="43" t="s">
        <v>110</v>
      </c>
      <c r="P41" s="40" t="s">
        <v>113</v>
      </c>
      <c r="Q41" s="40" t="s">
        <v>114</v>
      </c>
      <c r="R41" s="45" t="s">
        <v>115</v>
      </c>
      <c r="S41" s="41" t="s">
        <v>116</v>
      </c>
      <c r="T41" s="2" t="s">
        <v>225</v>
      </c>
      <c r="U41" s="23" t="s">
        <v>205</v>
      </c>
    </row>
    <row r="42" spans="1:9" ht="12">
      <c r="A42" s="75"/>
      <c r="B42" s="85"/>
      <c r="C42" s="86"/>
      <c r="D42" s="87"/>
      <c r="E42" s="74"/>
      <c r="F42" s="86"/>
      <c r="G42" s="86"/>
      <c r="H42" s="86"/>
      <c r="I42" s="87"/>
    </row>
    <row r="43" spans="1:9" ht="12">
      <c r="A43" s="66" t="s">
        <v>224</v>
      </c>
      <c r="B43" s="67">
        <f>+B6</f>
        <v>40.75518297524263</v>
      </c>
      <c r="C43" s="68">
        <f>+C6</f>
        <v>37.0744722129297</v>
      </c>
      <c r="D43" s="69">
        <f>+D6</f>
        <v>3.680710762312929</v>
      </c>
      <c r="E43" s="88">
        <f>+E6</f>
        <v>2.8450459127519676</v>
      </c>
      <c r="F43" s="71"/>
      <c r="G43" s="71">
        <f>+G6</f>
        <v>0.5358176121505401</v>
      </c>
      <c r="H43" s="71">
        <f>+H6</f>
        <v>20.144005248695663</v>
      </c>
      <c r="I43" s="72">
        <f>+I6</f>
        <v>0.4620160435497702</v>
      </c>
    </row>
    <row r="44" spans="1:9" ht="12">
      <c r="A44" s="73"/>
      <c r="B44" s="67"/>
      <c r="C44" s="68"/>
      <c r="D44" s="69"/>
      <c r="E44" s="74"/>
      <c r="F44" s="75"/>
      <c r="G44" s="75"/>
      <c r="H44" s="75"/>
      <c r="I44" s="72"/>
    </row>
    <row r="45" spans="1:21" ht="12">
      <c r="A45" s="89" t="s">
        <v>58</v>
      </c>
      <c r="B45" s="67">
        <f>+B35</f>
        <v>70.27293579142432</v>
      </c>
      <c r="C45" s="68">
        <f aca="true" t="shared" si="16" ref="C45:I45">+C35</f>
        <v>64.50422232933816</v>
      </c>
      <c r="D45" s="69">
        <f t="shared" si="16"/>
        <v>5.768713462086146</v>
      </c>
      <c r="E45" s="88">
        <f t="shared" si="16"/>
        <v>4.602134238219338</v>
      </c>
      <c r="F45" s="71">
        <f t="shared" si="16"/>
        <v>45.802530897776585</v>
      </c>
      <c r="G45" s="71">
        <f t="shared" si="16"/>
        <v>0.5964884648351886</v>
      </c>
      <c r="H45" s="71">
        <f t="shared" si="16"/>
        <v>28.476050667031878</v>
      </c>
      <c r="I45" s="72">
        <f t="shared" si="16"/>
        <v>0.3803141774125617</v>
      </c>
      <c r="L45" s="3">
        <f>+L35</f>
        <v>7331382</v>
      </c>
      <c r="M45" s="3">
        <f aca="true" t="shared" si="17" ref="M45:T45">+M35</f>
        <v>6729548</v>
      </c>
      <c r="N45" s="3">
        <f t="shared" si="17"/>
        <v>601834</v>
      </c>
      <c r="O45" s="3">
        <f t="shared" si="17"/>
        <v>480128</v>
      </c>
      <c r="P45" s="3">
        <f t="shared" si="17"/>
        <v>4778452</v>
      </c>
      <c r="Q45" s="3">
        <f t="shared" si="17"/>
        <v>62230</v>
      </c>
      <c r="R45" s="3">
        <f t="shared" si="17"/>
        <v>2970828</v>
      </c>
      <c r="S45" s="3">
        <f t="shared" si="17"/>
        <v>0</v>
      </c>
      <c r="T45" s="3">
        <f t="shared" si="17"/>
        <v>104327248</v>
      </c>
      <c r="U45" s="20">
        <v>0.11677402462273548</v>
      </c>
    </row>
    <row r="46" spans="1:9" ht="12">
      <c r="A46" s="73"/>
      <c r="B46" s="67"/>
      <c r="C46" s="68"/>
      <c r="D46" s="69"/>
      <c r="E46" s="88"/>
      <c r="F46" s="71"/>
      <c r="G46" s="71"/>
      <c r="H46" s="71"/>
      <c r="I46" s="72"/>
    </row>
    <row r="47" spans="1:21" ht="12">
      <c r="A47" s="77" t="s">
        <v>227</v>
      </c>
      <c r="B47" s="78">
        <f aca="true" t="shared" si="18" ref="B47:B86">+L47/$T47*1000</f>
        <v>96.27562534448498</v>
      </c>
      <c r="C47" s="71">
        <f aca="true" t="shared" si="19" ref="C47:C86">+M47/$T47*1000</f>
        <v>86.03082581638768</v>
      </c>
      <c r="D47" s="72">
        <f aca="true" t="shared" si="20" ref="D47:D86">+N47/$T47*1000</f>
        <v>10.244799528097296</v>
      </c>
      <c r="E47" s="88">
        <f aca="true" t="shared" si="21" ref="E47:E86">+O47/$T47*1000</f>
        <v>0</v>
      </c>
      <c r="F47" s="71">
        <f aca="true" t="shared" si="22" ref="F47:F86">+P47/$T47*1000</f>
        <v>78.29567854030458</v>
      </c>
      <c r="G47" s="71">
        <f aca="true" t="shared" si="23" ref="G47:G86">+Q47/$T47*1000</f>
        <v>0</v>
      </c>
      <c r="H47" s="71">
        <f aca="true" t="shared" si="24" ref="H47:H86">+R47/$T47*1000</f>
        <v>17.979946804180397</v>
      </c>
      <c r="I47" s="113">
        <f aca="true" t="shared" si="25" ref="I47:I86">+H47/(E47+B47)</f>
        <v>0.18675492098696977</v>
      </c>
      <c r="K47" s="2" t="s">
        <v>227</v>
      </c>
      <c r="L47" s="119">
        <v>144280</v>
      </c>
      <c r="M47" s="119">
        <v>128927</v>
      </c>
      <c r="N47" s="15">
        <v>15353</v>
      </c>
      <c r="O47" s="119">
        <v>0</v>
      </c>
      <c r="P47" s="119">
        <v>117335</v>
      </c>
      <c r="Q47" s="119">
        <v>0</v>
      </c>
      <c r="R47" s="119">
        <v>26945</v>
      </c>
      <c r="S47" s="15"/>
      <c r="T47">
        <v>1498614</v>
      </c>
      <c r="U47" s="18">
        <v>0.19807583474816073</v>
      </c>
    </row>
    <row r="48" spans="1:21" ht="12">
      <c r="A48" s="77" t="s">
        <v>229</v>
      </c>
      <c r="B48" s="78">
        <f t="shared" si="18"/>
        <v>89.36658325883234</v>
      </c>
      <c r="C48" s="71">
        <f t="shared" si="19"/>
        <v>78.34176568225445</v>
      </c>
      <c r="D48" s="72">
        <f t="shared" si="20"/>
        <v>11.024817576577881</v>
      </c>
      <c r="E48" s="88">
        <f t="shared" si="21"/>
        <v>0.2120989639781375</v>
      </c>
      <c r="F48" s="71">
        <f t="shared" si="22"/>
        <v>67.65790468199306</v>
      </c>
      <c r="G48" s="71">
        <f t="shared" si="23"/>
        <v>0</v>
      </c>
      <c r="H48" s="71">
        <f t="shared" si="24"/>
        <v>21.920777540817397</v>
      </c>
      <c r="I48" s="113">
        <f t="shared" si="25"/>
        <v>0.24470975679563473</v>
      </c>
      <c r="K48" s="2" t="s">
        <v>229</v>
      </c>
      <c r="L48" s="119">
        <v>268396</v>
      </c>
      <c r="M48" s="119">
        <v>235285</v>
      </c>
      <c r="N48" s="15">
        <v>33111</v>
      </c>
      <c r="O48" s="119">
        <v>637</v>
      </c>
      <c r="P48" s="119">
        <v>203198</v>
      </c>
      <c r="Q48" s="119">
        <v>0</v>
      </c>
      <c r="R48" s="119">
        <v>65835</v>
      </c>
      <c r="S48" s="15"/>
      <c r="T48">
        <v>3003315</v>
      </c>
      <c r="U48" s="18">
        <v>0.12828247461552963</v>
      </c>
    </row>
    <row r="49" spans="1:21" ht="12">
      <c r="A49" s="77" t="s">
        <v>230</v>
      </c>
      <c r="B49" s="78">
        <f t="shared" si="18"/>
        <v>54.32859259733862</v>
      </c>
      <c r="C49" s="71">
        <f t="shared" si="19"/>
        <v>51.440477867757366</v>
      </c>
      <c r="D49" s="72">
        <f t="shared" si="20"/>
        <v>2.8881147295812575</v>
      </c>
      <c r="E49" s="88">
        <f t="shared" si="21"/>
        <v>20.65614959224789</v>
      </c>
      <c r="F49" s="71">
        <f t="shared" si="22"/>
        <v>40.948465376456845</v>
      </c>
      <c r="G49" s="71">
        <f t="shared" si="23"/>
        <v>4.305857070520014</v>
      </c>
      <c r="H49" s="71">
        <f t="shared" si="24"/>
        <v>29.730419742609644</v>
      </c>
      <c r="I49" s="113">
        <f t="shared" si="25"/>
        <v>0.3964862567299518</v>
      </c>
      <c r="K49" s="2" t="s">
        <v>230</v>
      </c>
      <c r="L49" s="119">
        <v>166196</v>
      </c>
      <c r="M49" s="119">
        <v>157361</v>
      </c>
      <c r="N49" s="15">
        <v>8835</v>
      </c>
      <c r="O49" s="119">
        <v>63189</v>
      </c>
      <c r="P49" s="119">
        <v>125265</v>
      </c>
      <c r="Q49" s="119">
        <v>13172</v>
      </c>
      <c r="R49" s="119">
        <v>90948</v>
      </c>
      <c r="S49" s="15"/>
      <c r="T49">
        <v>3059089</v>
      </c>
      <c r="U49" s="18">
        <v>0.05851984482244106</v>
      </c>
    </row>
    <row r="50" spans="1:21" ht="12">
      <c r="A50" s="77" t="s">
        <v>231</v>
      </c>
      <c r="B50" s="78">
        <f t="shared" si="18"/>
        <v>78.41025313358048</v>
      </c>
      <c r="C50" s="71">
        <f t="shared" si="19"/>
        <v>71.43915853089766</v>
      </c>
      <c r="D50" s="72">
        <f t="shared" si="20"/>
        <v>6.971094602682815</v>
      </c>
      <c r="E50" s="88">
        <f t="shared" si="21"/>
        <v>7.525070165166869</v>
      </c>
      <c r="F50" s="71">
        <f t="shared" si="22"/>
        <v>59.45468288647999</v>
      </c>
      <c r="G50" s="71">
        <f t="shared" si="23"/>
        <v>0.27274983558944177</v>
      </c>
      <c r="H50" s="71">
        <f t="shared" si="24"/>
        <v>26.20789057667791</v>
      </c>
      <c r="I50" s="113">
        <f t="shared" si="25"/>
        <v>0.30497226950049694</v>
      </c>
      <c r="K50" s="2" t="s">
        <v>231</v>
      </c>
      <c r="L50" s="119">
        <v>360788</v>
      </c>
      <c r="M50" s="119">
        <v>328712</v>
      </c>
      <c r="N50" s="15">
        <v>32076</v>
      </c>
      <c r="O50" s="119">
        <v>34625</v>
      </c>
      <c r="P50" s="119">
        <v>273568</v>
      </c>
      <c r="Q50" s="119">
        <v>1255</v>
      </c>
      <c r="R50" s="119">
        <v>120590</v>
      </c>
      <c r="S50" s="15"/>
      <c r="T50">
        <v>4601286</v>
      </c>
      <c r="U50" s="18">
        <v>0.10184925518401822</v>
      </c>
    </row>
    <row r="51" spans="1:21" ht="12">
      <c r="A51" s="77" t="s">
        <v>232</v>
      </c>
      <c r="B51" s="78">
        <f t="shared" si="18"/>
        <v>56.462055034673675</v>
      </c>
      <c r="C51" s="71">
        <f t="shared" si="19"/>
        <v>55.09355569658879</v>
      </c>
      <c r="D51" s="72">
        <f t="shared" si="20"/>
        <v>1.36849933808489</v>
      </c>
      <c r="E51" s="88">
        <f t="shared" si="21"/>
        <v>0.1505407283734756</v>
      </c>
      <c r="F51" s="71">
        <f t="shared" si="22"/>
        <v>41.74445087731308</v>
      </c>
      <c r="G51" s="71">
        <f t="shared" si="23"/>
        <v>0</v>
      </c>
      <c r="H51" s="71">
        <f t="shared" si="24"/>
        <v>14.868144885734075</v>
      </c>
      <c r="I51" s="113">
        <f t="shared" si="25"/>
        <v>0.2626296265934336</v>
      </c>
      <c r="K51" s="2" t="s">
        <v>232</v>
      </c>
      <c r="L51" s="119">
        <v>194657</v>
      </c>
      <c r="M51" s="119">
        <v>189939</v>
      </c>
      <c r="N51" s="15">
        <v>4718</v>
      </c>
      <c r="O51" s="119">
        <v>519</v>
      </c>
      <c r="P51" s="119">
        <v>143917</v>
      </c>
      <c r="Q51" s="119">
        <v>0</v>
      </c>
      <c r="R51" s="119">
        <v>51259</v>
      </c>
      <c r="S51" s="15"/>
      <c r="T51">
        <v>3447572</v>
      </c>
      <c r="U51" s="18">
        <v>0.012553251917069014</v>
      </c>
    </row>
    <row r="52" spans="1:21" ht="12">
      <c r="A52" s="77" t="s">
        <v>233</v>
      </c>
      <c r="B52" s="78">
        <f t="shared" si="18"/>
        <v>89.40254176065736</v>
      </c>
      <c r="C52" s="71">
        <f t="shared" si="19"/>
        <v>79.56317587326704</v>
      </c>
      <c r="D52" s="72">
        <f t="shared" si="20"/>
        <v>9.83936588739031</v>
      </c>
      <c r="E52" s="88">
        <f t="shared" si="21"/>
        <v>0.25911307620003743</v>
      </c>
      <c r="F52" s="71">
        <f t="shared" si="22"/>
        <v>67.26436837988749</v>
      </c>
      <c r="G52" s="71">
        <f t="shared" si="23"/>
        <v>0</v>
      </c>
      <c r="H52" s="71">
        <f t="shared" si="24"/>
        <v>22.3972864569699</v>
      </c>
      <c r="I52" s="113">
        <f t="shared" si="25"/>
        <v>0.2497978260352496</v>
      </c>
      <c r="K52" s="2" t="s">
        <v>233</v>
      </c>
      <c r="L52" s="119">
        <v>167686</v>
      </c>
      <c r="M52" s="119">
        <v>149231</v>
      </c>
      <c r="N52" s="15">
        <v>18455</v>
      </c>
      <c r="O52" s="119">
        <v>486</v>
      </c>
      <c r="P52" s="119">
        <v>126163</v>
      </c>
      <c r="Q52" s="119">
        <v>0</v>
      </c>
      <c r="R52" s="119">
        <v>42009</v>
      </c>
      <c r="S52" s="15"/>
      <c r="T52">
        <v>1875629</v>
      </c>
      <c r="U52" s="18">
        <v>0.10119185642072068</v>
      </c>
    </row>
    <row r="53" spans="1:21" ht="12">
      <c r="A53" s="77" t="s">
        <v>234</v>
      </c>
      <c r="B53" s="78">
        <f t="shared" si="18"/>
        <v>78.54799697776566</v>
      </c>
      <c r="C53" s="71">
        <f t="shared" si="19"/>
        <v>67.16678203322873</v>
      </c>
      <c r="D53" s="72">
        <f t="shared" si="20"/>
        <v>11.381214944536932</v>
      </c>
      <c r="E53" s="88">
        <f t="shared" si="21"/>
        <v>5.795783761351199</v>
      </c>
      <c r="F53" s="71">
        <f t="shared" si="22"/>
        <v>45.739964297085</v>
      </c>
      <c r="G53" s="71">
        <f t="shared" si="23"/>
        <v>0.1210160916554336</v>
      </c>
      <c r="H53" s="71">
        <f t="shared" si="24"/>
        <v>38.482800350376436</v>
      </c>
      <c r="I53" s="113">
        <f t="shared" si="25"/>
        <v>0.4562612680288462</v>
      </c>
      <c r="K53" s="2" t="s">
        <v>234</v>
      </c>
      <c r="L53" s="119">
        <v>247945</v>
      </c>
      <c r="M53" s="119">
        <v>212019</v>
      </c>
      <c r="N53" s="15">
        <v>35926</v>
      </c>
      <c r="O53" s="119">
        <v>18295</v>
      </c>
      <c r="P53" s="119">
        <v>144383</v>
      </c>
      <c r="Q53" s="119">
        <v>382</v>
      </c>
      <c r="R53" s="119">
        <v>121475</v>
      </c>
      <c r="S53" s="15"/>
      <c r="T53">
        <v>3156605</v>
      </c>
      <c r="U53" s="18">
        <v>0.06332999248308695</v>
      </c>
    </row>
    <row r="54" spans="1:21" ht="12">
      <c r="A54" s="77" t="s">
        <v>235</v>
      </c>
      <c r="B54" s="78">
        <f t="shared" si="18"/>
        <v>56.09795674345241</v>
      </c>
      <c r="C54" s="71">
        <f t="shared" si="19"/>
        <v>50.858083330767315</v>
      </c>
      <c r="D54" s="72">
        <f t="shared" si="20"/>
        <v>5.239873412685095</v>
      </c>
      <c r="E54" s="88">
        <f t="shared" si="21"/>
        <v>6.803704896695438</v>
      </c>
      <c r="F54" s="71">
        <f t="shared" si="22"/>
        <v>25.64960418110414</v>
      </c>
      <c r="G54" s="71">
        <f t="shared" si="23"/>
        <v>0</v>
      </c>
      <c r="H54" s="71">
        <f t="shared" si="24"/>
        <v>37.252057459043705</v>
      </c>
      <c r="I54" s="113">
        <f t="shared" si="25"/>
        <v>0.5922269219557004</v>
      </c>
      <c r="K54" s="2" t="s">
        <v>235</v>
      </c>
      <c r="L54" s="119">
        <v>162142</v>
      </c>
      <c r="M54" s="119">
        <v>146997</v>
      </c>
      <c r="N54" s="15">
        <v>15145</v>
      </c>
      <c r="O54" s="119">
        <v>19665</v>
      </c>
      <c r="P54" s="119">
        <v>74136</v>
      </c>
      <c r="Q54" s="119">
        <v>0</v>
      </c>
      <c r="R54" s="119">
        <v>107671</v>
      </c>
      <c r="S54" s="15"/>
      <c r="T54">
        <v>2890337</v>
      </c>
      <c r="U54" s="18">
        <v>0.15072775555480855</v>
      </c>
    </row>
    <row r="55" spans="1:21" ht="12">
      <c r="A55" s="77" t="s">
        <v>236</v>
      </c>
      <c r="B55" s="78">
        <f t="shared" si="18"/>
        <v>73.99141167007889</v>
      </c>
      <c r="C55" s="71">
        <f t="shared" si="19"/>
        <v>61.77468771146707</v>
      </c>
      <c r="D55" s="72">
        <f t="shared" si="20"/>
        <v>12.216723958611816</v>
      </c>
      <c r="E55" s="88">
        <f t="shared" si="21"/>
        <v>0.9848580234882601</v>
      </c>
      <c r="F55" s="71">
        <f t="shared" si="22"/>
        <v>47.643441150277376</v>
      </c>
      <c r="G55" s="71">
        <f t="shared" si="23"/>
        <v>0</v>
      </c>
      <c r="H55" s="71">
        <f t="shared" si="24"/>
        <v>27.33282854328977</v>
      </c>
      <c r="I55" s="113">
        <f t="shared" si="25"/>
        <v>0.364553059988191</v>
      </c>
      <c r="K55" s="2" t="s">
        <v>236</v>
      </c>
      <c r="L55" s="119">
        <v>128696</v>
      </c>
      <c r="M55" s="119">
        <v>107447</v>
      </c>
      <c r="N55" s="15">
        <v>21249</v>
      </c>
      <c r="O55" s="119">
        <v>1713</v>
      </c>
      <c r="P55" s="119">
        <v>82868</v>
      </c>
      <c r="Q55" s="119">
        <v>0</v>
      </c>
      <c r="R55" s="119">
        <v>47541</v>
      </c>
      <c r="S55" s="15"/>
      <c r="T55">
        <v>1739337</v>
      </c>
      <c r="U55" s="18">
        <v>0.030284642541924096</v>
      </c>
    </row>
    <row r="56" spans="1:21" ht="12">
      <c r="A56" s="77" t="s">
        <v>237</v>
      </c>
      <c r="B56" s="78">
        <f t="shared" si="18"/>
        <v>73.74322738713681</v>
      </c>
      <c r="C56" s="71">
        <f t="shared" si="19"/>
        <v>71.10347929955942</v>
      </c>
      <c r="D56" s="72">
        <f t="shared" si="20"/>
        <v>2.6397480875773867</v>
      </c>
      <c r="E56" s="88">
        <f t="shared" si="21"/>
        <v>0.17735348664034944</v>
      </c>
      <c r="F56" s="71">
        <f t="shared" si="22"/>
        <v>45.52875416810057</v>
      </c>
      <c r="G56" s="71">
        <f t="shared" si="23"/>
        <v>0.22081096349924303</v>
      </c>
      <c r="H56" s="71">
        <f t="shared" si="24"/>
        <v>28.17101574217736</v>
      </c>
      <c r="I56" s="113">
        <f t="shared" si="25"/>
        <v>0.3810984087135446</v>
      </c>
      <c r="K56" s="2" t="s">
        <v>237</v>
      </c>
      <c r="L56" s="119">
        <v>125571</v>
      </c>
      <c r="M56" s="119">
        <v>121076</v>
      </c>
      <c r="N56" s="15">
        <v>4495</v>
      </c>
      <c r="O56" s="119">
        <v>302</v>
      </c>
      <c r="P56" s="119">
        <v>77527</v>
      </c>
      <c r="Q56" s="119">
        <v>376</v>
      </c>
      <c r="R56" s="119">
        <v>47970</v>
      </c>
      <c r="S56" s="15"/>
      <c r="T56">
        <v>1702814</v>
      </c>
      <c r="U56" s="18">
        <v>0.29470903353636163</v>
      </c>
    </row>
    <row r="57" spans="1:21" ht="12">
      <c r="A57" s="77" t="s">
        <v>240</v>
      </c>
      <c r="B57" s="78">
        <f t="shared" si="18"/>
        <v>65.85329500407376</v>
      </c>
      <c r="C57" s="71">
        <f t="shared" si="19"/>
        <v>58.81861486646807</v>
      </c>
      <c r="D57" s="72">
        <f t="shared" si="20"/>
        <v>7.0346801376056955</v>
      </c>
      <c r="E57" s="88">
        <f t="shared" si="21"/>
        <v>0</v>
      </c>
      <c r="F57" s="71">
        <f t="shared" si="22"/>
        <v>28.00504491835427</v>
      </c>
      <c r="G57" s="71">
        <f t="shared" si="23"/>
        <v>0</v>
      </c>
      <c r="H57" s="71">
        <f t="shared" si="24"/>
        <v>37.8482500857195</v>
      </c>
      <c r="I57" s="113">
        <f t="shared" si="25"/>
        <v>0.574735859206106</v>
      </c>
      <c r="K57" s="2" t="s">
        <v>240</v>
      </c>
      <c r="L57" s="119">
        <v>98527</v>
      </c>
      <c r="M57" s="119">
        <v>88002</v>
      </c>
      <c r="N57" s="15">
        <v>10525</v>
      </c>
      <c r="O57" s="119">
        <v>0</v>
      </c>
      <c r="P57" s="119">
        <v>41900</v>
      </c>
      <c r="Q57" s="119">
        <v>0</v>
      </c>
      <c r="R57" s="119">
        <v>56627</v>
      </c>
      <c r="S57" s="15"/>
      <c r="T57">
        <v>1496159</v>
      </c>
      <c r="U57" s="18">
        <v>0.2766983473009036</v>
      </c>
    </row>
    <row r="58" spans="1:21" ht="12">
      <c r="A58" s="77" t="s">
        <v>241</v>
      </c>
      <c r="B58" s="78">
        <f t="shared" si="18"/>
        <v>99.92668993373613</v>
      </c>
      <c r="C58" s="71">
        <f t="shared" si="19"/>
        <v>82.86600776847462</v>
      </c>
      <c r="D58" s="72">
        <f t="shared" si="20"/>
        <v>17.06068216526151</v>
      </c>
      <c r="E58" s="88">
        <f t="shared" si="21"/>
        <v>7.308221835007351</v>
      </c>
      <c r="F58" s="71">
        <f t="shared" si="22"/>
        <v>67.67481773590946</v>
      </c>
      <c r="G58" s="71">
        <f t="shared" si="23"/>
        <v>0.09626574357881856</v>
      </c>
      <c r="H58" s="71">
        <f t="shared" si="24"/>
        <v>39.463828289255204</v>
      </c>
      <c r="I58" s="113">
        <f t="shared" si="25"/>
        <v>0.3680128760152345</v>
      </c>
      <c r="K58" s="2" t="s">
        <v>241</v>
      </c>
      <c r="L58" s="119">
        <v>175427</v>
      </c>
      <c r="M58" s="119">
        <v>145476</v>
      </c>
      <c r="N58" s="15">
        <v>29951</v>
      </c>
      <c r="O58" s="119">
        <v>12830</v>
      </c>
      <c r="P58" s="119">
        <v>118807</v>
      </c>
      <c r="Q58" s="119">
        <v>169</v>
      </c>
      <c r="R58" s="119">
        <v>69281</v>
      </c>
      <c r="S58" s="15"/>
      <c r="T58">
        <v>1755557</v>
      </c>
      <c r="U58" s="18">
        <v>0.1767293082766893</v>
      </c>
    </row>
    <row r="59" spans="1:21" ht="12">
      <c r="A59" s="77" t="s">
        <v>242</v>
      </c>
      <c r="B59" s="78">
        <f t="shared" si="18"/>
        <v>66.68196696747248</v>
      </c>
      <c r="C59" s="71">
        <f t="shared" si="19"/>
        <v>62.92027421047365</v>
      </c>
      <c r="D59" s="72">
        <f t="shared" si="20"/>
        <v>3.761692756998821</v>
      </c>
      <c r="E59" s="88">
        <f t="shared" si="21"/>
        <v>0.6629076609459664</v>
      </c>
      <c r="F59" s="71">
        <f t="shared" si="22"/>
        <v>51.00927454287586</v>
      </c>
      <c r="G59" s="71">
        <f t="shared" si="23"/>
        <v>0</v>
      </c>
      <c r="H59" s="71">
        <f t="shared" si="24"/>
        <v>16.33560008554259</v>
      </c>
      <c r="I59" s="113">
        <f t="shared" si="25"/>
        <v>0.24256634488779988</v>
      </c>
      <c r="K59" s="2" t="s">
        <v>242</v>
      </c>
      <c r="L59" s="119">
        <v>140625</v>
      </c>
      <c r="M59" s="119">
        <v>132692</v>
      </c>
      <c r="N59" s="15">
        <v>7933</v>
      </c>
      <c r="O59" s="119">
        <v>1398</v>
      </c>
      <c r="P59" s="119">
        <v>107573</v>
      </c>
      <c r="Q59" s="119">
        <v>0</v>
      </c>
      <c r="R59" s="119">
        <v>34450</v>
      </c>
      <c r="S59" s="15"/>
      <c r="T59">
        <v>2108891</v>
      </c>
      <c r="U59" s="18">
        <v>0.12103701991602142</v>
      </c>
    </row>
    <row r="60" spans="1:21" ht="12">
      <c r="A60" s="77" t="s">
        <v>243</v>
      </c>
      <c r="B60" s="78">
        <f t="shared" si="18"/>
        <v>65.8109939195032</v>
      </c>
      <c r="C60" s="71">
        <f t="shared" si="19"/>
        <v>64.42602970115006</v>
      </c>
      <c r="D60" s="72">
        <f t="shared" si="20"/>
        <v>1.3849642183531592</v>
      </c>
      <c r="E60" s="88">
        <f t="shared" si="21"/>
        <v>16.932333762304552</v>
      </c>
      <c r="F60" s="71">
        <f t="shared" si="22"/>
        <v>53.61232350331034</v>
      </c>
      <c r="G60" s="71">
        <f t="shared" si="23"/>
        <v>1.5279546243778215</v>
      </c>
      <c r="H60" s="71">
        <f t="shared" si="24"/>
        <v>27.603049554119597</v>
      </c>
      <c r="I60" s="113">
        <f t="shared" si="25"/>
        <v>0.33359849461539726</v>
      </c>
      <c r="K60" s="2" t="s">
        <v>243</v>
      </c>
      <c r="L60" s="119">
        <v>144978</v>
      </c>
      <c r="M60" s="119">
        <v>141927</v>
      </c>
      <c r="N60" s="15">
        <v>3051</v>
      </c>
      <c r="O60" s="119">
        <v>37301</v>
      </c>
      <c r="P60" s="119">
        <v>118105</v>
      </c>
      <c r="Q60" s="119">
        <v>3366</v>
      </c>
      <c r="R60" s="119">
        <v>60808</v>
      </c>
      <c r="S60" s="15"/>
      <c r="T60">
        <v>2202945</v>
      </c>
      <c r="U60" s="18">
        <v>0.006561339894673228</v>
      </c>
    </row>
    <row r="61" spans="1:21" ht="12">
      <c r="A61" s="77" t="s">
        <v>244</v>
      </c>
      <c r="B61" s="78">
        <f t="shared" si="18"/>
        <v>70.34351378668374</v>
      </c>
      <c r="C61" s="71">
        <f t="shared" si="19"/>
        <v>63.27537188240101</v>
      </c>
      <c r="D61" s="72">
        <f t="shared" si="20"/>
        <v>7.068141904282737</v>
      </c>
      <c r="E61" s="88">
        <f t="shared" si="21"/>
        <v>1.8831126498490374</v>
      </c>
      <c r="F61" s="71">
        <f t="shared" si="22"/>
        <v>31.683967515311487</v>
      </c>
      <c r="G61" s="71">
        <f t="shared" si="23"/>
        <v>0</v>
      </c>
      <c r="H61" s="71">
        <f t="shared" si="24"/>
        <v>40.542658921221296</v>
      </c>
      <c r="I61" s="113">
        <f t="shared" si="25"/>
        <v>0.561325662314397</v>
      </c>
      <c r="K61" s="2" t="s">
        <v>244</v>
      </c>
      <c r="L61" s="119">
        <v>141351</v>
      </c>
      <c r="M61" s="119">
        <v>127148</v>
      </c>
      <c r="N61" s="15">
        <v>14203</v>
      </c>
      <c r="O61" s="119">
        <v>3784</v>
      </c>
      <c r="P61" s="119">
        <v>63667</v>
      </c>
      <c r="Q61" s="119">
        <v>0</v>
      </c>
      <c r="R61" s="119">
        <v>81468</v>
      </c>
      <c r="S61" s="15"/>
      <c r="T61">
        <v>2009439</v>
      </c>
      <c r="U61" s="18">
        <v>0.2812953486595891</v>
      </c>
    </row>
    <row r="62" spans="1:21" ht="12">
      <c r="A62" s="77" t="s">
        <v>245</v>
      </c>
      <c r="B62" s="78">
        <f t="shared" si="18"/>
        <v>83.56702437371544</v>
      </c>
      <c r="C62" s="71">
        <f t="shared" si="19"/>
        <v>81.10156532128988</v>
      </c>
      <c r="D62" s="72">
        <f t="shared" si="20"/>
        <v>2.4654590524255573</v>
      </c>
      <c r="E62" s="88">
        <f t="shared" si="21"/>
        <v>0</v>
      </c>
      <c r="F62" s="90">
        <f t="shared" si="22"/>
        <v>16.223879731964924</v>
      </c>
      <c r="G62" s="71">
        <f t="shared" si="23"/>
        <v>0</v>
      </c>
      <c r="H62" s="71">
        <f t="shared" si="24"/>
        <v>67.34314464175053</v>
      </c>
      <c r="I62" s="113">
        <f t="shared" si="25"/>
        <v>0.8058578745198465</v>
      </c>
      <c r="K62" s="2" t="s">
        <v>245</v>
      </c>
      <c r="L62" s="119">
        <v>18744</v>
      </c>
      <c r="M62" s="119">
        <v>18191</v>
      </c>
      <c r="N62" s="15">
        <v>553</v>
      </c>
      <c r="O62" s="119">
        <v>0</v>
      </c>
      <c r="P62" s="119">
        <v>3639</v>
      </c>
      <c r="Q62" s="119">
        <v>0</v>
      </c>
      <c r="R62" s="119">
        <v>15105</v>
      </c>
      <c r="S62" s="15"/>
      <c r="T62">
        <v>224299</v>
      </c>
      <c r="U62" s="19"/>
    </row>
    <row r="63" spans="1:21" ht="12">
      <c r="A63" s="77" t="s">
        <v>246</v>
      </c>
      <c r="B63" s="78">
        <f t="shared" si="18"/>
        <v>70.99333940375733</v>
      </c>
      <c r="C63" s="71">
        <f t="shared" si="19"/>
        <v>66.8088297024911</v>
      </c>
      <c r="D63" s="72">
        <f t="shared" si="20"/>
        <v>4.184509701266241</v>
      </c>
      <c r="E63" s="88">
        <f t="shared" si="21"/>
        <v>13.780939917687771</v>
      </c>
      <c r="F63" s="71">
        <f t="shared" si="22"/>
        <v>57.9758098848675</v>
      </c>
      <c r="G63" s="71">
        <f t="shared" si="23"/>
        <v>0.23178755840940146</v>
      </c>
      <c r="H63" s="71">
        <f t="shared" si="24"/>
        <v>26.566681878168207</v>
      </c>
      <c r="I63" s="113">
        <f t="shared" si="25"/>
        <v>0.3133813945788119</v>
      </c>
      <c r="K63" s="2" t="s">
        <v>246</v>
      </c>
      <c r="L63" s="119">
        <v>166926</v>
      </c>
      <c r="M63" s="119">
        <v>157087</v>
      </c>
      <c r="N63" s="15">
        <v>9839</v>
      </c>
      <c r="O63" s="119">
        <v>32403</v>
      </c>
      <c r="P63" s="119">
        <v>136318</v>
      </c>
      <c r="Q63" s="119">
        <v>545</v>
      </c>
      <c r="R63" s="119">
        <v>62466</v>
      </c>
      <c r="S63" s="15"/>
      <c r="T63">
        <v>2351291</v>
      </c>
      <c r="U63" s="20">
        <v>0.15256050274100816</v>
      </c>
    </row>
    <row r="64" spans="1:21" ht="12">
      <c r="A64" s="77" t="s">
        <v>247</v>
      </c>
      <c r="B64" s="78">
        <f t="shared" si="18"/>
        <v>51.98742773216624</v>
      </c>
      <c r="C64" s="71">
        <f t="shared" si="19"/>
        <v>49.640373032906396</v>
      </c>
      <c r="D64" s="72">
        <f t="shared" si="20"/>
        <v>2.3470546992598487</v>
      </c>
      <c r="E64" s="88">
        <f t="shared" si="21"/>
        <v>5.781426700599336</v>
      </c>
      <c r="F64" s="71">
        <f t="shared" si="22"/>
        <v>39.219295100869445</v>
      </c>
      <c r="G64" s="71">
        <f t="shared" si="23"/>
        <v>5.291672404772972</v>
      </c>
      <c r="H64" s="71">
        <f t="shared" si="24"/>
        <v>13.257886927123158</v>
      </c>
      <c r="I64" s="113">
        <f t="shared" si="25"/>
        <v>0.22949887196661278</v>
      </c>
      <c r="K64" s="2" t="s">
        <v>247</v>
      </c>
      <c r="L64" s="119">
        <v>281616</v>
      </c>
      <c r="M64" s="119">
        <v>268902</v>
      </c>
      <c r="N64" s="15">
        <v>12714</v>
      </c>
      <c r="O64" s="119">
        <v>31318</v>
      </c>
      <c r="P64" s="119">
        <v>212451</v>
      </c>
      <c r="Q64" s="119">
        <v>28665</v>
      </c>
      <c r="R64" s="119">
        <v>71818</v>
      </c>
      <c r="S64" s="15"/>
      <c r="T64">
        <v>5417002</v>
      </c>
      <c r="U64" s="18">
        <v>0.17663993419699775</v>
      </c>
    </row>
    <row r="65" spans="1:21" ht="12">
      <c r="A65" s="77" t="s">
        <v>248</v>
      </c>
      <c r="B65" s="78">
        <f t="shared" si="18"/>
        <v>87.52527940393827</v>
      </c>
      <c r="C65" s="71">
        <f t="shared" si="19"/>
        <v>75.35284725918041</v>
      </c>
      <c r="D65" s="72">
        <f t="shared" si="20"/>
        <v>12.17243214475785</v>
      </c>
      <c r="E65" s="88">
        <f t="shared" si="21"/>
        <v>0</v>
      </c>
      <c r="F65" s="71">
        <f t="shared" si="22"/>
        <v>65.50079829696648</v>
      </c>
      <c r="G65" s="71">
        <f t="shared" si="23"/>
        <v>0.06599254922831294</v>
      </c>
      <c r="H65" s="71">
        <f t="shared" si="24"/>
        <v>21.958488557743483</v>
      </c>
      <c r="I65" s="113">
        <f t="shared" si="25"/>
        <v>0.25088167335522316</v>
      </c>
      <c r="K65" s="2" t="s">
        <v>248</v>
      </c>
      <c r="L65" s="119">
        <v>82230</v>
      </c>
      <c r="M65" s="119">
        <v>70794</v>
      </c>
      <c r="N65" s="15">
        <v>11436</v>
      </c>
      <c r="O65" s="119">
        <v>0</v>
      </c>
      <c r="P65" s="119">
        <v>61538</v>
      </c>
      <c r="Q65" s="119">
        <v>62</v>
      </c>
      <c r="R65" s="119">
        <v>20630</v>
      </c>
      <c r="S65" s="15"/>
      <c r="T65">
        <v>939500</v>
      </c>
      <c r="U65" s="18">
        <v>0.2720871529161685</v>
      </c>
    </row>
    <row r="66" spans="1:21" ht="12">
      <c r="A66" s="77" t="s">
        <v>249</v>
      </c>
      <c r="B66" s="78">
        <f t="shared" si="18"/>
        <v>61.47148940924698</v>
      </c>
      <c r="C66" s="71">
        <f t="shared" si="19"/>
        <v>57.037941066509674</v>
      </c>
      <c r="D66" s="72">
        <f t="shared" si="20"/>
        <v>4.433548342737309</v>
      </c>
      <c r="E66" s="88">
        <f t="shared" si="21"/>
        <v>1.1791854853611685</v>
      </c>
      <c r="F66" s="71">
        <f t="shared" si="22"/>
        <v>42.2611655199976</v>
      </c>
      <c r="G66" s="71">
        <f t="shared" si="23"/>
        <v>0.0017189292789521408</v>
      </c>
      <c r="H66" s="71">
        <f t="shared" si="24"/>
        <v>20.387790445331603</v>
      </c>
      <c r="I66" s="113">
        <f t="shared" si="25"/>
        <v>0.3254201248370945</v>
      </c>
      <c r="K66" s="2" t="s">
        <v>249</v>
      </c>
      <c r="L66" s="119">
        <v>143046</v>
      </c>
      <c r="M66" s="119">
        <v>132729</v>
      </c>
      <c r="N66" s="15">
        <v>10317</v>
      </c>
      <c r="O66" s="119">
        <v>2744</v>
      </c>
      <c r="P66" s="119">
        <v>98343</v>
      </c>
      <c r="Q66" s="119">
        <v>4</v>
      </c>
      <c r="R66" s="119">
        <v>47443</v>
      </c>
      <c r="S66" s="15"/>
      <c r="T66">
        <v>2327030</v>
      </c>
      <c r="U66" s="18">
        <v>0.031216407963193877</v>
      </c>
    </row>
    <row r="67" spans="1:21" ht="12">
      <c r="A67" s="77" t="s">
        <v>250</v>
      </c>
      <c r="B67" s="78">
        <f t="shared" si="18"/>
        <v>65.67960353029669</v>
      </c>
      <c r="C67" s="71">
        <f t="shared" si="19"/>
        <v>61.19971153217697</v>
      </c>
      <c r="D67" s="72">
        <f t="shared" si="20"/>
        <v>4.479891998119716</v>
      </c>
      <c r="E67" s="88">
        <f t="shared" si="21"/>
        <v>0</v>
      </c>
      <c r="F67" s="71">
        <f t="shared" si="22"/>
        <v>41.56750431390853</v>
      </c>
      <c r="G67" s="71">
        <f t="shared" si="23"/>
        <v>0</v>
      </c>
      <c r="H67" s="71">
        <f t="shared" si="24"/>
        <v>24.112099216388163</v>
      </c>
      <c r="I67" s="113">
        <f t="shared" si="25"/>
        <v>0.3671170031540421</v>
      </c>
      <c r="K67" s="2" t="s">
        <v>250</v>
      </c>
      <c r="L67" s="119">
        <v>177867</v>
      </c>
      <c r="M67" s="119">
        <v>165735</v>
      </c>
      <c r="N67" s="15">
        <v>12132</v>
      </c>
      <c r="O67" s="119">
        <v>0</v>
      </c>
      <c r="P67" s="119">
        <v>112569</v>
      </c>
      <c r="Q67" s="119">
        <v>0</v>
      </c>
      <c r="R67" s="119">
        <v>65298</v>
      </c>
      <c r="S67" s="15"/>
      <c r="T67">
        <v>2708101</v>
      </c>
      <c r="U67" s="18">
        <v>0.05605521089534158</v>
      </c>
    </row>
    <row r="68" spans="1:21" ht="12">
      <c r="A68" s="77" t="s">
        <v>252</v>
      </c>
      <c r="B68" s="78">
        <f t="shared" si="18"/>
        <v>76.87048861743476</v>
      </c>
      <c r="C68" s="71">
        <f t="shared" si="19"/>
        <v>69.58518415694984</v>
      </c>
      <c r="D68" s="72">
        <f t="shared" si="20"/>
        <v>7.285304460484916</v>
      </c>
      <c r="E68" s="88">
        <f t="shared" si="21"/>
        <v>11.93492041458449</v>
      </c>
      <c r="F68" s="90">
        <f t="shared" si="22"/>
        <v>55.33442069220803</v>
      </c>
      <c r="G68" s="71">
        <f t="shared" si="23"/>
        <v>1.2076624097723485</v>
      </c>
      <c r="H68" s="71">
        <f t="shared" si="24"/>
        <v>32.26332593003887</v>
      </c>
      <c r="I68" s="113">
        <f t="shared" si="25"/>
        <v>0.36330361271582184</v>
      </c>
      <c r="K68" s="2" t="s">
        <v>252</v>
      </c>
      <c r="L68" s="119">
        <v>132906</v>
      </c>
      <c r="M68" s="119">
        <v>120310</v>
      </c>
      <c r="N68" s="15">
        <v>12596</v>
      </c>
      <c r="O68" s="119">
        <v>20635</v>
      </c>
      <c r="P68" s="119">
        <v>95671</v>
      </c>
      <c r="Q68" s="119">
        <v>2088</v>
      </c>
      <c r="R68" s="119">
        <v>55782</v>
      </c>
      <c r="S68" s="15"/>
      <c r="T68">
        <v>1728960</v>
      </c>
      <c r="U68" s="17"/>
    </row>
    <row r="69" spans="1:21" ht="12">
      <c r="A69" s="77" t="s">
        <v>258</v>
      </c>
      <c r="B69" s="78">
        <f t="shared" si="18"/>
        <v>56.79446244923208</v>
      </c>
      <c r="C69" s="71">
        <f t="shared" si="19"/>
        <v>52.657314395701476</v>
      </c>
      <c r="D69" s="72">
        <f t="shared" si="20"/>
        <v>4.137148053530609</v>
      </c>
      <c r="E69" s="88">
        <f t="shared" si="21"/>
        <v>8.679428604613872</v>
      </c>
      <c r="F69" s="71">
        <f t="shared" si="22"/>
        <v>34.46420929890077</v>
      </c>
      <c r="G69" s="71">
        <f t="shared" si="23"/>
        <v>0.30028167015277496</v>
      </c>
      <c r="H69" s="71">
        <f t="shared" si="24"/>
        <v>30.709400084792406</v>
      </c>
      <c r="I69" s="113">
        <f t="shared" si="25"/>
        <v>0.46903276390793536</v>
      </c>
      <c r="K69" s="2" t="s">
        <v>258</v>
      </c>
      <c r="L69" s="119">
        <v>286543</v>
      </c>
      <c r="M69" s="119">
        <v>265670</v>
      </c>
      <c r="N69" s="15">
        <v>20873</v>
      </c>
      <c r="O69" s="119">
        <v>43790</v>
      </c>
      <c r="P69" s="119">
        <v>173881</v>
      </c>
      <c r="Q69" s="119">
        <v>1515</v>
      </c>
      <c r="R69" s="119">
        <v>154937</v>
      </c>
      <c r="S69" s="15"/>
      <c r="T69">
        <v>5045263</v>
      </c>
      <c r="U69" s="21">
        <v>0.052766725270657906</v>
      </c>
    </row>
    <row r="70" spans="1:21" ht="12">
      <c r="A70" s="77" t="s">
        <v>260</v>
      </c>
      <c r="B70" s="78">
        <f t="shared" si="18"/>
        <v>81.03741393207831</v>
      </c>
      <c r="C70" s="71">
        <f t="shared" si="19"/>
        <v>71.38908100522897</v>
      </c>
      <c r="D70" s="72">
        <f t="shared" si="20"/>
        <v>9.64833292684933</v>
      </c>
      <c r="E70" s="88">
        <f t="shared" si="21"/>
        <v>0.23030120107082908</v>
      </c>
      <c r="F70" s="71">
        <f t="shared" si="22"/>
        <v>62.883671430277744</v>
      </c>
      <c r="G70" s="71">
        <f t="shared" si="23"/>
        <v>0.10370706259400687</v>
      </c>
      <c r="H70" s="71">
        <f t="shared" si="24"/>
        <v>18.28033664027739</v>
      </c>
      <c r="I70" s="113">
        <f t="shared" si="25"/>
        <v>0.22493971450196257</v>
      </c>
      <c r="K70" s="2" t="s">
        <v>260</v>
      </c>
      <c r="L70" s="119">
        <v>113304</v>
      </c>
      <c r="M70" s="119">
        <v>99814</v>
      </c>
      <c r="N70" s="15">
        <v>13490</v>
      </c>
      <c r="O70" s="119">
        <v>322</v>
      </c>
      <c r="P70" s="119">
        <v>87922</v>
      </c>
      <c r="Q70" s="119">
        <v>145</v>
      </c>
      <c r="R70" s="119">
        <v>25559</v>
      </c>
      <c r="S70" s="15"/>
      <c r="T70">
        <v>1398169</v>
      </c>
      <c r="U70" s="18">
        <v>0.04022156480140996</v>
      </c>
    </row>
    <row r="71" spans="1:21" ht="12">
      <c r="A71" s="77" t="s">
        <v>261</v>
      </c>
      <c r="B71" s="78">
        <f t="shared" si="18"/>
        <v>94.3043271399705</v>
      </c>
      <c r="C71" s="71">
        <f t="shared" si="19"/>
        <v>84.55959010831118</v>
      </c>
      <c r="D71" s="72">
        <f t="shared" si="20"/>
        <v>9.74473703165932</v>
      </c>
      <c r="E71" s="88">
        <f t="shared" si="21"/>
        <v>0.04738851378247535</v>
      </c>
      <c r="F71" s="71">
        <f t="shared" si="22"/>
        <v>61.33376867581328</v>
      </c>
      <c r="G71" s="71">
        <f t="shared" si="23"/>
        <v>0</v>
      </c>
      <c r="H71" s="71">
        <f t="shared" si="24"/>
        <v>33.0179469779397</v>
      </c>
      <c r="I71" s="113">
        <f t="shared" si="25"/>
        <v>0.3499453798922666</v>
      </c>
      <c r="K71" s="2" t="s">
        <v>261</v>
      </c>
      <c r="L71" s="119">
        <v>398005</v>
      </c>
      <c r="M71" s="119">
        <v>356878</v>
      </c>
      <c r="N71" s="15">
        <v>41127</v>
      </c>
      <c r="O71" s="119">
        <v>200</v>
      </c>
      <c r="P71" s="119">
        <v>258855</v>
      </c>
      <c r="Q71" s="119">
        <v>0</v>
      </c>
      <c r="R71" s="119">
        <v>139350</v>
      </c>
      <c r="S71" s="15"/>
      <c r="T71">
        <v>4220432</v>
      </c>
      <c r="U71" s="18">
        <v>0.06427098912648045</v>
      </c>
    </row>
    <row r="72" spans="1:21" ht="12">
      <c r="A72" s="77" t="s">
        <v>262</v>
      </c>
      <c r="B72" s="78">
        <f t="shared" si="18"/>
        <v>66.9698209673658</v>
      </c>
      <c r="C72" s="71">
        <f t="shared" si="19"/>
        <v>61.28072792231506</v>
      </c>
      <c r="D72" s="72">
        <f t="shared" si="20"/>
        <v>5.689093045050753</v>
      </c>
      <c r="E72" s="88">
        <f t="shared" si="21"/>
        <v>0</v>
      </c>
      <c r="F72" s="71">
        <f t="shared" si="22"/>
        <v>43.96397347729863</v>
      </c>
      <c r="G72" s="71">
        <f t="shared" si="23"/>
        <v>0.022879569864086555</v>
      </c>
      <c r="H72" s="71">
        <f t="shared" si="24"/>
        <v>22.9829679202031</v>
      </c>
      <c r="I72" s="113">
        <f t="shared" si="25"/>
        <v>0.3431839534318396</v>
      </c>
      <c r="K72" s="2" t="s">
        <v>262</v>
      </c>
      <c r="L72" s="119">
        <v>152207</v>
      </c>
      <c r="M72" s="119">
        <v>139277</v>
      </c>
      <c r="N72" s="15">
        <v>12930</v>
      </c>
      <c r="O72" s="119">
        <v>0</v>
      </c>
      <c r="P72" s="119">
        <v>99920</v>
      </c>
      <c r="Q72" s="119">
        <v>52</v>
      </c>
      <c r="R72" s="119">
        <v>52235</v>
      </c>
      <c r="S72" s="15"/>
      <c r="T72">
        <v>2272770</v>
      </c>
      <c r="U72" s="18">
        <v>0.1075733938448447</v>
      </c>
    </row>
    <row r="73" spans="1:21" ht="12">
      <c r="A73" s="77" t="s">
        <v>64</v>
      </c>
      <c r="B73" s="78">
        <f t="shared" si="18"/>
        <v>77.84780042862052</v>
      </c>
      <c r="C73" s="71">
        <f t="shared" si="19"/>
        <v>74.30473668280034</v>
      </c>
      <c r="D73" s="72">
        <f t="shared" si="20"/>
        <v>3.543063745820175</v>
      </c>
      <c r="E73" s="88">
        <f t="shared" si="21"/>
        <v>0.05450441651777093</v>
      </c>
      <c r="F73" s="71">
        <f t="shared" si="22"/>
        <v>59.82592894062781</v>
      </c>
      <c r="G73" s="71">
        <f t="shared" si="23"/>
        <v>0.006640131961555849</v>
      </c>
      <c r="H73" s="71">
        <f t="shared" si="24"/>
        <v>18.06973577254892</v>
      </c>
      <c r="I73" s="113">
        <f t="shared" si="25"/>
        <v>0.23195380173243504</v>
      </c>
      <c r="K73" s="2" t="s">
        <v>64</v>
      </c>
      <c r="L73" s="119">
        <v>281372</v>
      </c>
      <c r="M73" s="119">
        <v>268566</v>
      </c>
      <c r="N73" s="15">
        <v>12806</v>
      </c>
      <c r="O73" s="119">
        <v>197</v>
      </c>
      <c r="P73" s="119">
        <v>216234</v>
      </c>
      <c r="Q73" s="119">
        <v>24</v>
      </c>
      <c r="R73" s="119">
        <v>65311</v>
      </c>
      <c r="S73" s="15"/>
      <c r="T73">
        <v>3614386</v>
      </c>
      <c r="U73" s="18">
        <v>0.12352168199737187</v>
      </c>
    </row>
    <row r="74" spans="1:21" ht="12">
      <c r="A74" s="77" t="s">
        <v>67</v>
      </c>
      <c r="B74" s="78">
        <f t="shared" si="18"/>
        <v>74.01675106391039</v>
      </c>
      <c r="C74" s="71">
        <f t="shared" si="19"/>
        <v>69.00421775751683</v>
      </c>
      <c r="D74" s="72">
        <f t="shared" si="20"/>
        <v>5.012533306393564</v>
      </c>
      <c r="E74" s="88">
        <f t="shared" si="21"/>
        <v>0</v>
      </c>
      <c r="F74" s="71">
        <f t="shared" si="22"/>
        <v>46.24695349101517</v>
      </c>
      <c r="G74" s="71">
        <f t="shared" si="23"/>
        <v>0.02683453509957191</v>
      </c>
      <c r="H74" s="71">
        <f t="shared" si="24"/>
        <v>27.742963037795654</v>
      </c>
      <c r="I74" s="113">
        <f t="shared" si="25"/>
        <v>0.37482005950032526</v>
      </c>
      <c r="K74" s="2" t="s">
        <v>67</v>
      </c>
      <c r="L74" s="119">
        <v>93781</v>
      </c>
      <c r="M74" s="119">
        <v>87430</v>
      </c>
      <c r="N74" s="15">
        <v>6351</v>
      </c>
      <c r="O74" s="119">
        <v>0</v>
      </c>
      <c r="P74" s="119">
        <v>58596</v>
      </c>
      <c r="Q74" s="119">
        <v>34</v>
      </c>
      <c r="R74" s="119">
        <v>35151</v>
      </c>
      <c r="S74" s="15"/>
      <c r="T74">
        <v>1267024</v>
      </c>
      <c r="U74" s="18">
        <v>0.1991090451288011</v>
      </c>
    </row>
    <row r="75" spans="1:21" ht="12">
      <c r="A75" s="77" t="s">
        <v>68</v>
      </c>
      <c r="B75" s="78">
        <f t="shared" si="18"/>
        <v>50.95092084887286</v>
      </c>
      <c r="C75" s="71">
        <f t="shared" si="19"/>
        <v>48.54797323313088</v>
      </c>
      <c r="D75" s="72">
        <f t="shared" si="20"/>
        <v>2.4029476157419767</v>
      </c>
      <c r="E75" s="88">
        <f t="shared" si="21"/>
        <v>0</v>
      </c>
      <c r="F75" s="90">
        <f t="shared" si="22"/>
        <v>36.74542526551869</v>
      </c>
      <c r="G75" s="71">
        <f t="shared" si="23"/>
        <v>0</v>
      </c>
      <c r="H75" s="71">
        <f t="shared" si="24"/>
        <v>14.205495583354178</v>
      </c>
      <c r="I75" s="113">
        <f t="shared" si="25"/>
        <v>0.27880743560041926</v>
      </c>
      <c r="K75" s="2" t="s">
        <v>68</v>
      </c>
      <c r="L75" s="119">
        <v>36258</v>
      </c>
      <c r="M75" s="119">
        <v>34548</v>
      </c>
      <c r="N75" s="15">
        <v>1710</v>
      </c>
      <c r="O75" s="119">
        <v>0</v>
      </c>
      <c r="P75" s="119">
        <v>26149</v>
      </c>
      <c r="Q75" s="119">
        <v>0</v>
      </c>
      <c r="R75" s="119">
        <v>10109</v>
      </c>
      <c r="S75" s="15"/>
      <c r="T75">
        <v>711626</v>
      </c>
      <c r="U75" s="17"/>
    </row>
    <row r="76" spans="1:21" ht="12">
      <c r="A76" s="77" t="s">
        <v>69</v>
      </c>
      <c r="B76" s="78">
        <f t="shared" si="18"/>
        <v>64.00261263514828</v>
      </c>
      <c r="C76" s="71">
        <f t="shared" si="19"/>
        <v>58.87307719626572</v>
      </c>
      <c r="D76" s="72">
        <f t="shared" si="20"/>
        <v>5.1295354388825585</v>
      </c>
      <c r="E76" s="88">
        <f t="shared" si="21"/>
        <v>0</v>
      </c>
      <c r="F76" s="71">
        <f t="shared" si="22"/>
        <v>46.975704963697964</v>
      </c>
      <c r="G76" s="71">
        <f t="shared" si="23"/>
        <v>0</v>
      </c>
      <c r="H76" s="71">
        <f t="shared" si="24"/>
        <v>17.02690767145032</v>
      </c>
      <c r="I76" s="113">
        <f t="shared" si="25"/>
        <v>0.2660345721902556</v>
      </c>
      <c r="K76" s="2" t="s">
        <v>69</v>
      </c>
      <c r="L76" s="119">
        <v>82899</v>
      </c>
      <c r="M76" s="119">
        <v>76255</v>
      </c>
      <c r="N76" s="15">
        <v>6644</v>
      </c>
      <c r="O76" s="119">
        <v>0</v>
      </c>
      <c r="P76" s="119">
        <v>60845</v>
      </c>
      <c r="Q76" s="119">
        <v>0</v>
      </c>
      <c r="R76" s="119">
        <v>22054</v>
      </c>
      <c r="S76" s="15"/>
      <c r="T76">
        <v>1295244</v>
      </c>
      <c r="U76" s="18">
        <v>0.09587628865979382</v>
      </c>
    </row>
    <row r="77" spans="1:21" ht="12">
      <c r="A77" s="77" t="s">
        <v>70</v>
      </c>
      <c r="B77" s="78">
        <f t="shared" si="18"/>
        <v>83.19302987519913</v>
      </c>
      <c r="C77" s="71">
        <f t="shared" si="19"/>
        <v>72.76549115495932</v>
      </c>
      <c r="D77" s="72">
        <f t="shared" si="20"/>
        <v>10.427538720239808</v>
      </c>
      <c r="E77" s="88">
        <f t="shared" si="21"/>
        <v>10.402285399493215</v>
      </c>
      <c r="F77" s="71">
        <f t="shared" si="22"/>
        <v>59.141975470954904</v>
      </c>
      <c r="G77" s="71">
        <f t="shared" si="23"/>
        <v>0.11377011511609107</v>
      </c>
      <c r="H77" s="71">
        <f t="shared" si="24"/>
        <v>34.339569688621346</v>
      </c>
      <c r="I77" s="113">
        <f t="shared" si="25"/>
        <v>0.3668941077642438</v>
      </c>
      <c r="K77" s="2" t="s">
        <v>70</v>
      </c>
      <c r="L77" s="119">
        <v>319551</v>
      </c>
      <c r="M77" s="119">
        <v>279498</v>
      </c>
      <c r="N77" s="15">
        <v>40053</v>
      </c>
      <c r="O77" s="119">
        <v>39956</v>
      </c>
      <c r="P77" s="119">
        <v>227169</v>
      </c>
      <c r="Q77" s="119">
        <v>437</v>
      </c>
      <c r="R77" s="119">
        <v>131901</v>
      </c>
      <c r="S77" s="15"/>
      <c r="T77">
        <v>3841079</v>
      </c>
      <c r="U77" s="18">
        <v>0.09886729128793176</v>
      </c>
    </row>
    <row r="78" spans="1:21" ht="12">
      <c r="A78" s="77" t="s">
        <v>270</v>
      </c>
      <c r="B78" s="78">
        <f t="shared" si="18"/>
        <v>75.15393319707017</v>
      </c>
      <c r="C78" s="71">
        <f t="shared" si="19"/>
        <v>73.01537038264124</v>
      </c>
      <c r="D78" s="72">
        <f t="shared" si="20"/>
        <v>2.1385628144289437</v>
      </c>
      <c r="E78" s="88">
        <f t="shared" si="21"/>
        <v>5.7406378543139525</v>
      </c>
      <c r="F78" s="71">
        <f t="shared" si="22"/>
        <v>40.15165223330564</v>
      </c>
      <c r="G78" s="71">
        <f t="shared" si="23"/>
        <v>1.7307927559649114</v>
      </c>
      <c r="H78" s="71">
        <f t="shared" si="24"/>
        <v>39.01212606211357</v>
      </c>
      <c r="I78" s="113">
        <f t="shared" si="25"/>
        <v>0.48225889024534313</v>
      </c>
      <c r="K78" s="2" t="s">
        <v>270</v>
      </c>
      <c r="L78" s="119">
        <v>235910</v>
      </c>
      <c r="M78" s="119">
        <v>229197</v>
      </c>
      <c r="N78" s="15">
        <v>6713</v>
      </c>
      <c r="O78" s="119">
        <v>18020</v>
      </c>
      <c r="P78" s="119">
        <v>126037</v>
      </c>
      <c r="Q78" s="119">
        <v>5433</v>
      </c>
      <c r="R78" s="119">
        <v>122460</v>
      </c>
      <c r="S78" s="15"/>
      <c r="T78">
        <v>3139024</v>
      </c>
      <c r="U78" s="18">
        <v>0.3377052893872466</v>
      </c>
    </row>
    <row r="79" spans="1:21" ht="12">
      <c r="A79" s="77" t="s">
        <v>271</v>
      </c>
      <c r="B79" s="78">
        <f t="shared" si="18"/>
        <v>68.85150378081995</v>
      </c>
      <c r="C79" s="71">
        <f t="shared" si="19"/>
        <v>62.13615708550089</v>
      </c>
      <c r="D79" s="72">
        <f t="shared" si="20"/>
        <v>6.715346695319077</v>
      </c>
      <c r="E79" s="88">
        <f t="shared" si="21"/>
        <v>0</v>
      </c>
      <c r="F79" s="71">
        <f t="shared" si="22"/>
        <v>49.03446762061289</v>
      </c>
      <c r="G79" s="71">
        <f t="shared" si="23"/>
        <v>0.021801464959347698</v>
      </c>
      <c r="H79" s="71">
        <f t="shared" si="24"/>
        <v>19.795234695247725</v>
      </c>
      <c r="I79" s="113">
        <f t="shared" si="25"/>
        <v>0.28750620695610873</v>
      </c>
      <c r="K79" s="2" t="s">
        <v>271</v>
      </c>
      <c r="L79" s="119">
        <v>138957</v>
      </c>
      <c r="M79" s="119">
        <v>125404</v>
      </c>
      <c r="N79" s="15">
        <v>13553</v>
      </c>
      <c r="O79" s="119">
        <v>0</v>
      </c>
      <c r="P79" s="119">
        <v>98962</v>
      </c>
      <c r="Q79" s="119">
        <v>44</v>
      </c>
      <c r="R79" s="119">
        <v>39951</v>
      </c>
      <c r="S79" s="15"/>
      <c r="T79">
        <v>2018213</v>
      </c>
      <c r="U79" s="18">
        <v>0.011336633663366336</v>
      </c>
    </row>
    <row r="80" spans="1:21" ht="12">
      <c r="A80" s="77" t="s">
        <v>272</v>
      </c>
      <c r="B80" s="78">
        <f t="shared" si="18"/>
        <v>54.687107793451005</v>
      </c>
      <c r="C80" s="71">
        <f t="shared" si="19"/>
        <v>49.75600390550481</v>
      </c>
      <c r="D80" s="72">
        <f t="shared" si="20"/>
        <v>4.931103887946199</v>
      </c>
      <c r="E80" s="88">
        <f t="shared" si="21"/>
        <v>9.250227808869276</v>
      </c>
      <c r="F80" s="71">
        <f t="shared" si="22"/>
        <v>27.458039944978125</v>
      </c>
      <c r="G80" s="71">
        <f t="shared" si="23"/>
        <v>0.12734277024890858</v>
      </c>
      <c r="H80" s="71">
        <f t="shared" si="24"/>
        <v>36.35195288709325</v>
      </c>
      <c r="I80" s="113">
        <f t="shared" si="25"/>
        <v>0.5685559547428817</v>
      </c>
      <c r="K80" s="2" t="s">
        <v>272</v>
      </c>
      <c r="L80" s="119">
        <v>223313</v>
      </c>
      <c r="M80" s="119">
        <v>203177</v>
      </c>
      <c r="N80" s="15">
        <v>20136</v>
      </c>
      <c r="O80" s="119">
        <v>37773</v>
      </c>
      <c r="P80" s="119">
        <v>112124</v>
      </c>
      <c r="Q80" s="119">
        <v>520</v>
      </c>
      <c r="R80" s="119">
        <v>148442</v>
      </c>
      <c r="S80" s="15"/>
      <c r="T80">
        <v>4083467</v>
      </c>
      <c r="U80" s="18">
        <v>0.012245859172619515</v>
      </c>
    </row>
    <row r="81" spans="1:21" ht="12">
      <c r="A81" s="77" t="s">
        <v>273</v>
      </c>
      <c r="B81" s="78">
        <f t="shared" si="18"/>
        <v>67.43196817907341</v>
      </c>
      <c r="C81" s="71">
        <f t="shared" si="19"/>
        <v>65.95482141951491</v>
      </c>
      <c r="D81" s="72">
        <f t="shared" si="20"/>
        <v>1.4771467595584824</v>
      </c>
      <c r="E81" s="88">
        <f t="shared" si="21"/>
        <v>3.629971051671031</v>
      </c>
      <c r="F81" s="71">
        <f t="shared" si="22"/>
        <v>28.429547532146838</v>
      </c>
      <c r="G81" s="71">
        <f t="shared" si="23"/>
        <v>0.021111019227516577</v>
      </c>
      <c r="H81" s="71">
        <f t="shared" si="24"/>
        <v>42.61128067937009</v>
      </c>
      <c r="I81" s="113">
        <f t="shared" si="25"/>
        <v>0.5996357704369348</v>
      </c>
      <c r="K81" s="2" t="s">
        <v>273</v>
      </c>
      <c r="L81" s="119">
        <v>539813</v>
      </c>
      <c r="M81" s="119">
        <v>527988</v>
      </c>
      <c r="N81" s="15">
        <v>11825</v>
      </c>
      <c r="O81" s="119">
        <v>29059</v>
      </c>
      <c r="P81" s="119">
        <v>227587</v>
      </c>
      <c r="Q81" s="119">
        <v>169</v>
      </c>
      <c r="R81" s="119">
        <v>341116</v>
      </c>
      <c r="S81" s="15"/>
      <c r="T81">
        <v>8005298</v>
      </c>
      <c r="U81" s="18">
        <v>0.08113172930754312</v>
      </c>
    </row>
    <row r="82" spans="1:21" ht="12">
      <c r="A82" s="77" t="s">
        <v>274</v>
      </c>
      <c r="B82" s="78">
        <f t="shared" si="18"/>
        <v>61.012152169631946</v>
      </c>
      <c r="C82" s="71">
        <f t="shared" si="19"/>
        <v>57.83895978961567</v>
      </c>
      <c r="D82" s="72">
        <f t="shared" si="20"/>
        <v>3.1731923800162773</v>
      </c>
      <c r="E82" s="88">
        <f t="shared" si="21"/>
        <v>0.617629272560286</v>
      </c>
      <c r="F82" s="71">
        <f t="shared" si="22"/>
        <v>26.411668034722478</v>
      </c>
      <c r="G82" s="71">
        <f t="shared" si="23"/>
        <v>0</v>
      </c>
      <c r="H82" s="71">
        <f t="shared" si="24"/>
        <v>35.21811340746976</v>
      </c>
      <c r="I82" s="113">
        <f t="shared" si="25"/>
        <v>0.5714463459602529</v>
      </c>
      <c r="K82" s="2" t="s">
        <v>274</v>
      </c>
      <c r="L82" s="119">
        <v>175046</v>
      </c>
      <c r="M82" s="119">
        <v>165942</v>
      </c>
      <c r="N82" s="15">
        <v>9104</v>
      </c>
      <c r="O82" s="119">
        <v>1772</v>
      </c>
      <c r="P82" s="119">
        <v>75776</v>
      </c>
      <c r="Q82" s="119">
        <v>0</v>
      </c>
      <c r="R82" s="119">
        <v>101042</v>
      </c>
      <c r="S82" s="15"/>
      <c r="T82">
        <v>2869035</v>
      </c>
      <c r="U82" s="18">
        <v>0.20263609992395865</v>
      </c>
    </row>
    <row r="83" spans="1:21" ht="12">
      <c r="A83" s="77" t="s">
        <v>275</v>
      </c>
      <c r="B83" s="78">
        <f t="shared" si="18"/>
        <v>70.252403922366</v>
      </c>
      <c r="C83" s="71">
        <f t="shared" si="19"/>
        <v>64.83055343371886</v>
      </c>
      <c r="D83" s="72">
        <f t="shared" si="20"/>
        <v>5.421850488647129</v>
      </c>
      <c r="E83" s="88">
        <f t="shared" si="21"/>
        <v>11.495963202772389</v>
      </c>
      <c r="F83" s="71">
        <f t="shared" si="22"/>
        <v>49.77821816163506</v>
      </c>
      <c r="G83" s="71">
        <f t="shared" si="23"/>
        <v>1.5949354353395928</v>
      </c>
      <c r="H83" s="71">
        <f t="shared" si="24"/>
        <v>30.375213528163737</v>
      </c>
      <c r="I83" s="113">
        <f t="shared" si="25"/>
        <v>0.3715696667269954</v>
      </c>
      <c r="K83" s="2" t="s">
        <v>275</v>
      </c>
      <c r="L83" s="119">
        <v>166190</v>
      </c>
      <c r="M83" s="119">
        <v>153364</v>
      </c>
      <c r="N83" s="15">
        <v>12826</v>
      </c>
      <c r="O83" s="119">
        <v>27195</v>
      </c>
      <c r="P83" s="119">
        <v>117756</v>
      </c>
      <c r="Q83" s="119">
        <v>3773</v>
      </c>
      <c r="R83" s="119">
        <v>71856</v>
      </c>
      <c r="S83" s="15"/>
      <c r="T83">
        <v>2365613</v>
      </c>
      <c r="U83" s="18">
        <v>0.0908511674974701</v>
      </c>
    </row>
    <row r="84" spans="1:21" ht="12">
      <c r="A84" s="77" t="s">
        <v>276</v>
      </c>
      <c r="B84" s="78">
        <f t="shared" si="18"/>
        <v>81.70152759376035</v>
      </c>
      <c r="C84" s="71">
        <f t="shared" si="19"/>
        <v>71.05757172252495</v>
      </c>
      <c r="D84" s="72">
        <f t="shared" si="20"/>
        <v>10.643955871235391</v>
      </c>
      <c r="E84" s="88">
        <f t="shared" si="21"/>
        <v>0</v>
      </c>
      <c r="F84" s="71">
        <f t="shared" si="22"/>
        <v>51.191713515015266</v>
      </c>
      <c r="G84" s="71">
        <f t="shared" si="23"/>
        <v>0</v>
      </c>
      <c r="H84" s="71">
        <f t="shared" si="24"/>
        <v>30.509814078745073</v>
      </c>
      <c r="I84" s="113">
        <f t="shared" si="25"/>
        <v>0.37343015457981654</v>
      </c>
      <c r="K84" s="2" t="s">
        <v>276</v>
      </c>
      <c r="L84" s="119">
        <v>295252</v>
      </c>
      <c r="M84" s="119">
        <v>256787</v>
      </c>
      <c r="N84" s="15">
        <v>38465</v>
      </c>
      <c r="O84" s="119">
        <v>0</v>
      </c>
      <c r="P84" s="119">
        <v>184996</v>
      </c>
      <c r="Q84" s="119">
        <v>0</v>
      </c>
      <c r="R84" s="119">
        <v>110256</v>
      </c>
      <c r="S84" s="15"/>
      <c r="T84">
        <v>3613788</v>
      </c>
      <c r="U84" s="18">
        <v>0.03346899432365856</v>
      </c>
    </row>
    <row r="85" spans="1:21" ht="12">
      <c r="A85" s="77" t="s">
        <v>278</v>
      </c>
      <c r="B85" s="78">
        <f t="shared" si="18"/>
        <v>51.57422421551003</v>
      </c>
      <c r="C85" s="71">
        <f t="shared" si="19"/>
        <v>50.8610038367061</v>
      </c>
      <c r="D85" s="72">
        <f t="shared" si="20"/>
        <v>0.7132203788039294</v>
      </c>
      <c r="E85" s="88">
        <f t="shared" si="21"/>
        <v>0</v>
      </c>
      <c r="F85" s="71">
        <f t="shared" si="22"/>
        <v>40.67104248346133</v>
      </c>
      <c r="G85" s="71">
        <f t="shared" si="23"/>
        <v>0</v>
      </c>
      <c r="H85" s="71">
        <f t="shared" si="24"/>
        <v>10.903181732048697</v>
      </c>
      <c r="I85" s="113">
        <f t="shared" si="25"/>
        <v>0.21140757612733532</v>
      </c>
      <c r="K85" s="2" t="s">
        <v>278</v>
      </c>
      <c r="L85" s="119">
        <v>73758</v>
      </c>
      <c r="M85" s="119">
        <v>72738</v>
      </c>
      <c r="N85" s="15">
        <v>1020</v>
      </c>
      <c r="O85" s="119">
        <v>0</v>
      </c>
      <c r="P85" s="119">
        <v>58165</v>
      </c>
      <c r="Q85" s="119">
        <v>0</v>
      </c>
      <c r="R85" s="119">
        <v>15593</v>
      </c>
      <c r="S85" s="15"/>
      <c r="T85">
        <v>1430133</v>
      </c>
      <c r="U85" s="18">
        <v>0.07605651335034543</v>
      </c>
    </row>
    <row r="86" spans="1:21" ht="12.75" thickBot="1">
      <c r="A86" s="77" t="s">
        <v>279</v>
      </c>
      <c r="B86" s="91">
        <f t="shared" si="18"/>
        <v>54.454414320784124</v>
      </c>
      <c r="C86" s="92">
        <f t="shared" si="19"/>
        <v>45.94853692189152</v>
      </c>
      <c r="D86" s="93">
        <f t="shared" si="20"/>
        <v>8.505877398892611</v>
      </c>
      <c r="E86" s="94">
        <f t="shared" si="21"/>
        <v>0</v>
      </c>
      <c r="F86" s="71">
        <f t="shared" si="22"/>
        <v>31.959476409769387</v>
      </c>
      <c r="G86" s="71">
        <f t="shared" si="23"/>
        <v>0</v>
      </c>
      <c r="H86" s="71">
        <f t="shared" si="24"/>
        <v>22.494937911014745</v>
      </c>
      <c r="I86" s="113">
        <f t="shared" si="25"/>
        <v>0.41309668263990296</v>
      </c>
      <c r="K86" s="2" t="s">
        <v>279</v>
      </c>
      <c r="L86" s="119">
        <v>48623</v>
      </c>
      <c r="M86" s="119">
        <v>41028</v>
      </c>
      <c r="N86" s="15">
        <v>7595</v>
      </c>
      <c r="O86" s="119">
        <v>0</v>
      </c>
      <c r="P86" s="119">
        <v>28537</v>
      </c>
      <c r="Q86" s="119">
        <v>0</v>
      </c>
      <c r="R86" s="119">
        <v>20086</v>
      </c>
      <c r="S86" s="15"/>
      <c r="T86">
        <v>892912</v>
      </c>
      <c r="U86" s="18">
        <v>0.21452933151432468</v>
      </c>
    </row>
    <row r="87" spans="1:19" ht="12">
      <c r="A87" s="75"/>
      <c r="B87" s="75"/>
      <c r="C87" s="75"/>
      <c r="D87" s="75"/>
      <c r="E87" s="75"/>
      <c r="F87" s="75"/>
      <c r="G87" s="75"/>
      <c r="H87" s="75"/>
      <c r="I87" s="75"/>
      <c r="K87" s="14"/>
      <c r="L87" s="3"/>
      <c r="N87" s="15"/>
      <c r="O87" s="15"/>
      <c r="P87" s="15"/>
      <c r="Q87" s="15"/>
      <c r="R87" s="15"/>
      <c r="S87" s="15"/>
    </row>
    <row r="88" spans="1:13" ht="12">
      <c r="A88" s="182" t="s">
        <v>59</v>
      </c>
      <c r="B88" s="183"/>
      <c r="C88" s="183"/>
      <c r="D88" s="183"/>
      <c r="E88" s="183"/>
      <c r="F88" s="183"/>
      <c r="G88" s="183"/>
      <c r="H88" s="183"/>
      <c r="I88" s="183"/>
      <c r="M88" s="15"/>
    </row>
    <row r="89" spans="1:13" ht="12">
      <c r="A89" s="95"/>
      <c r="B89" s="96"/>
      <c r="C89" s="96"/>
      <c r="D89" s="96"/>
      <c r="E89" s="96"/>
      <c r="F89" s="96"/>
      <c r="G89" s="96"/>
      <c r="H89" s="96"/>
      <c r="I89" s="96"/>
      <c r="M89" s="15"/>
    </row>
    <row r="90" spans="1:13" ht="16.5">
      <c r="A90" s="179" t="s">
        <v>52</v>
      </c>
      <c r="B90" s="179"/>
      <c r="C90" s="179"/>
      <c r="D90" s="179"/>
      <c r="E90" s="179"/>
      <c r="F90" s="179"/>
      <c r="G90" s="179"/>
      <c r="H90" s="179"/>
      <c r="I90" s="179"/>
      <c r="M90" s="3"/>
    </row>
    <row r="91" spans="1:9" ht="15.75" customHeight="1" thickBot="1">
      <c r="A91" s="172" t="s">
        <v>51</v>
      </c>
      <c r="B91" s="172"/>
      <c r="C91" s="172"/>
      <c r="D91" s="172"/>
      <c r="E91" s="172"/>
      <c r="F91" s="172"/>
      <c r="G91" s="172"/>
      <c r="H91" s="172"/>
      <c r="I91" s="172"/>
    </row>
    <row r="92" spans="1:19" ht="12">
      <c r="A92" s="75"/>
      <c r="B92" s="176" t="s">
        <v>111</v>
      </c>
      <c r="C92" s="177"/>
      <c r="D92" s="178"/>
      <c r="E92" s="97"/>
      <c r="F92" s="173" t="s">
        <v>112</v>
      </c>
      <c r="G92" s="174"/>
      <c r="H92" s="174"/>
      <c r="I92" s="175"/>
      <c r="L92" s="165" t="s">
        <v>111</v>
      </c>
      <c r="M92" s="166"/>
      <c r="N92" s="167"/>
      <c r="O92" s="42"/>
      <c r="P92" s="168" t="s">
        <v>112</v>
      </c>
      <c r="Q92" s="169"/>
      <c r="R92" s="169"/>
      <c r="S92" s="170"/>
    </row>
    <row r="93" spans="1:21" ht="48">
      <c r="A93" s="75"/>
      <c r="B93" s="80" t="s">
        <v>163</v>
      </c>
      <c r="C93" s="81" t="s">
        <v>282</v>
      </c>
      <c r="D93" s="82" t="s">
        <v>281</v>
      </c>
      <c r="E93" s="83" t="s">
        <v>110</v>
      </c>
      <c r="F93" s="80" t="s">
        <v>113</v>
      </c>
      <c r="G93" s="81" t="s">
        <v>114</v>
      </c>
      <c r="H93" s="81" t="s">
        <v>115</v>
      </c>
      <c r="I93" s="82" t="s">
        <v>116</v>
      </c>
      <c r="L93" s="39" t="s">
        <v>280</v>
      </c>
      <c r="M93" s="40" t="s">
        <v>282</v>
      </c>
      <c r="N93" s="41" t="s">
        <v>281</v>
      </c>
      <c r="O93" s="43" t="s">
        <v>110</v>
      </c>
      <c r="P93" s="40" t="s">
        <v>113</v>
      </c>
      <c r="Q93" s="40" t="s">
        <v>114</v>
      </c>
      <c r="R93" s="45" t="s">
        <v>115</v>
      </c>
      <c r="S93" s="41" t="s">
        <v>116</v>
      </c>
      <c r="T93" s="2" t="s">
        <v>225</v>
      </c>
      <c r="U93" s="23" t="s">
        <v>205</v>
      </c>
    </row>
    <row r="94" spans="1:9" ht="12">
      <c r="A94" s="75"/>
      <c r="B94" s="85"/>
      <c r="C94" s="86"/>
      <c r="D94" s="87"/>
      <c r="E94" s="74"/>
      <c r="F94" s="85"/>
      <c r="G94" s="86"/>
      <c r="H94" s="86"/>
      <c r="I94" s="87"/>
    </row>
    <row r="95" spans="1:20" ht="12.75">
      <c r="A95" s="66" t="s">
        <v>224</v>
      </c>
      <c r="B95" s="67">
        <f>+B6</f>
        <v>40.75518297524263</v>
      </c>
      <c r="C95" s="68">
        <f aca="true" t="shared" si="26" ref="C95:I95">+C6</f>
        <v>37.0744722129297</v>
      </c>
      <c r="D95" s="69">
        <f t="shared" si="26"/>
        <v>3.680710762312929</v>
      </c>
      <c r="E95" s="88">
        <f t="shared" si="26"/>
        <v>2.8450459127519676</v>
      </c>
      <c r="F95" s="78">
        <f t="shared" si="26"/>
        <v>22.920406027148392</v>
      </c>
      <c r="G95" s="71">
        <f t="shared" si="26"/>
        <v>0.5358176121505401</v>
      </c>
      <c r="H95" s="71">
        <f t="shared" si="26"/>
        <v>20.144005248695663</v>
      </c>
      <c r="I95" s="114">
        <f t="shared" si="26"/>
        <v>0.4620160435497702</v>
      </c>
      <c r="K95" s="22" t="s">
        <v>207</v>
      </c>
      <c r="L95" s="26">
        <v>588804387</v>
      </c>
      <c r="M95" s="27">
        <v>432988523</v>
      </c>
      <c r="N95" s="15">
        <v>97903273</v>
      </c>
      <c r="O95" s="27">
        <v>26641526</v>
      </c>
      <c r="P95" s="27">
        <v>7209540</v>
      </c>
      <c r="Q95" s="15">
        <f>+L95-M95-N95-O95-P95</f>
        <v>24061525</v>
      </c>
      <c r="R95" s="15"/>
      <c r="S95" s="15"/>
      <c r="T95" s="25">
        <v>13873161000</v>
      </c>
    </row>
    <row r="96" spans="1:19" ht="12">
      <c r="A96" s="73"/>
      <c r="B96" s="67"/>
      <c r="C96" s="68"/>
      <c r="D96" s="69"/>
      <c r="E96" s="88"/>
      <c r="F96" s="78"/>
      <c r="G96" s="71"/>
      <c r="H96" s="71"/>
      <c r="I96" s="72"/>
      <c r="K96" s="14"/>
      <c r="L96" s="3"/>
      <c r="M96" s="3"/>
      <c r="N96" s="15"/>
      <c r="O96" s="15"/>
      <c r="P96" s="15"/>
      <c r="Q96" s="15"/>
      <c r="R96" s="15"/>
      <c r="S96" s="15"/>
    </row>
    <row r="97" spans="1:21" ht="12">
      <c r="A97" s="98" t="s">
        <v>81</v>
      </c>
      <c r="B97" s="67">
        <f aca="true" t="shared" si="27" ref="B97:B119">+L97/$T97*1000</f>
        <v>49.13468060684969</v>
      </c>
      <c r="C97" s="68">
        <f aca="true" t="shared" si="28" ref="C97:C119">+M97/$T97*1000</f>
        <v>46.847151793238424</v>
      </c>
      <c r="D97" s="69">
        <f aca="true" t="shared" si="29" ref="D97:D119">+N97/$T97*1000</f>
        <v>2.287528813611263</v>
      </c>
      <c r="E97" s="88">
        <f aca="true" t="shared" si="30" ref="E97:E119">+O97/$T97*1000</f>
        <v>2.6165105024595863</v>
      </c>
      <c r="F97" s="78">
        <f aca="true" t="shared" si="31" ref="F97:F119">+P97/$T97*1000</f>
        <v>17.130565281096807</v>
      </c>
      <c r="G97" s="71">
        <f aca="true" t="shared" si="32" ref="G97:G119">+Q97/$T97*1000</f>
        <v>0.11681132724420504</v>
      </c>
      <c r="H97" s="71">
        <f aca="true" t="shared" si="33" ref="H97:H119">+R97/$T97*1000</f>
        <v>34.50381450096827</v>
      </c>
      <c r="I97" s="113">
        <f aca="true" t="shared" si="34" ref="I97:I119">+H97/(E97+B97)</f>
        <v>0.6667250310836139</v>
      </c>
      <c r="K97" t="s">
        <v>121</v>
      </c>
      <c r="L97" s="3">
        <v>23934850</v>
      </c>
      <c r="M97" s="4">
        <v>22820532</v>
      </c>
      <c r="N97" s="4">
        <v>1114318</v>
      </c>
      <c r="O97" s="4">
        <v>1274574</v>
      </c>
      <c r="P97" s="3">
        <v>8344768</v>
      </c>
      <c r="Q97" s="3">
        <v>56902</v>
      </c>
      <c r="R97" s="4">
        <f>+L97+O97-P97-Q97</f>
        <v>16807754</v>
      </c>
      <c r="S97" s="15"/>
      <c r="T97">
        <v>487127416</v>
      </c>
      <c r="U97" s="17"/>
    </row>
    <row r="98" spans="1:21" ht="12">
      <c r="A98" s="98"/>
      <c r="B98" s="67"/>
      <c r="C98" s="68"/>
      <c r="D98" s="69"/>
      <c r="E98" s="88"/>
      <c r="F98" s="78"/>
      <c r="G98" s="71"/>
      <c r="H98" s="71"/>
      <c r="I98" s="113"/>
      <c r="L98" s="3"/>
      <c r="M98" s="3"/>
      <c r="N98" s="15"/>
      <c r="O98" s="15"/>
      <c r="P98" s="15"/>
      <c r="Q98" s="15"/>
      <c r="R98" s="15"/>
      <c r="S98" s="15"/>
      <c r="U98" s="17"/>
    </row>
    <row r="99" spans="1:21" ht="12">
      <c r="A99" s="77" t="s">
        <v>122</v>
      </c>
      <c r="B99" s="78">
        <f t="shared" si="27"/>
        <v>70.3228850934064</v>
      </c>
      <c r="C99" s="71">
        <f t="shared" si="28"/>
        <v>64.91786497454387</v>
      </c>
      <c r="D99" s="72">
        <f t="shared" si="29"/>
        <v>5.405020118862523</v>
      </c>
      <c r="E99" s="88">
        <f t="shared" si="30"/>
        <v>4.114630498658385</v>
      </c>
      <c r="F99" s="78">
        <f t="shared" si="31"/>
        <v>11.800804582746686</v>
      </c>
      <c r="G99" s="71">
        <f t="shared" si="32"/>
        <v>0.16642986050549852</v>
      </c>
      <c r="H99" s="71">
        <f t="shared" si="33"/>
        <v>62.470281148812596</v>
      </c>
      <c r="I99" s="113">
        <f t="shared" si="34"/>
        <v>0.8392311410709156</v>
      </c>
      <c r="K99" s="2" t="s">
        <v>122</v>
      </c>
      <c r="L99" s="119">
        <v>818878</v>
      </c>
      <c r="M99" s="119">
        <v>755939</v>
      </c>
      <c r="N99" s="15">
        <v>62939</v>
      </c>
      <c r="O99" s="119">
        <v>47913</v>
      </c>
      <c r="P99" s="119">
        <v>137415</v>
      </c>
      <c r="Q99" s="119">
        <v>1938</v>
      </c>
      <c r="R99" s="119">
        <v>727438</v>
      </c>
      <c r="S99" s="15"/>
      <c r="T99" s="3">
        <v>11644545</v>
      </c>
      <c r="U99" s="32">
        <v>0.10255061793321062</v>
      </c>
    </row>
    <row r="100" spans="1:21" ht="12">
      <c r="A100" s="77" t="s">
        <v>123</v>
      </c>
      <c r="B100" s="78">
        <f t="shared" si="27"/>
        <v>37.6559362427082</v>
      </c>
      <c r="C100" s="71">
        <f t="shared" si="28"/>
        <v>35.573694894920685</v>
      </c>
      <c r="D100" s="72">
        <f t="shared" si="29"/>
        <v>2.0822413477875164</v>
      </c>
      <c r="E100" s="88">
        <f t="shared" si="30"/>
        <v>1.7552444715500388</v>
      </c>
      <c r="F100" s="78">
        <f t="shared" si="31"/>
        <v>2.2557758571798265</v>
      </c>
      <c r="G100" s="71">
        <f t="shared" si="32"/>
        <v>0.0005968242697898251</v>
      </c>
      <c r="H100" s="71">
        <f t="shared" si="33"/>
        <v>37.154808032808624</v>
      </c>
      <c r="I100" s="113">
        <f t="shared" si="34"/>
        <v>0.9427479045144846</v>
      </c>
      <c r="K100" s="2" t="s">
        <v>123</v>
      </c>
      <c r="L100" s="119">
        <v>2397566</v>
      </c>
      <c r="M100" s="119">
        <v>2264989</v>
      </c>
      <c r="N100" s="15">
        <v>132577</v>
      </c>
      <c r="O100" s="119">
        <v>111757</v>
      </c>
      <c r="P100" s="119">
        <v>143626</v>
      </c>
      <c r="Q100" s="119">
        <v>38</v>
      </c>
      <c r="R100" s="119">
        <v>2365659</v>
      </c>
      <c r="S100" s="15"/>
      <c r="T100" s="3">
        <v>63670333</v>
      </c>
      <c r="U100" s="17"/>
    </row>
    <row r="101" spans="1:21" ht="12">
      <c r="A101" s="77" t="s">
        <v>0</v>
      </c>
      <c r="B101" s="78">
        <f t="shared" si="27"/>
        <v>51.49146165389265</v>
      </c>
      <c r="C101" s="71">
        <f t="shared" si="28"/>
        <v>49.31150720882368</v>
      </c>
      <c r="D101" s="72">
        <f t="shared" si="29"/>
        <v>2.179954445068975</v>
      </c>
      <c r="E101" s="88">
        <f t="shared" si="30"/>
        <v>2.35562525822484</v>
      </c>
      <c r="F101" s="78">
        <f t="shared" si="31"/>
        <v>11.1182135568344</v>
      </c>
      <c r="G101" s="71">
        <f t="shared" si="32"/>
        <v>0.5537223684269765</v>
      </c>
      <c r="H101" s="71">
        <f t="shared" si="33"/>
        <v>42.17515098685612</v>
      </c>
      <c r="I101" s="113">
        <f t="shared" si="34"/>
        <v>0.7832392317840545</v>
      </c>
      <c r="K101" s="2" t="s">
        <v>0</v>
      </c>
      <c r="L101" s="119">
        <v>1189454</v>
      </c>
      <c r="M101" s="119">
        <v>1139097</v>
      </c>
      <c r="N101" s="15">
        <v>50357</v>
      </c>
      <c r="O101" s="119">
        <v>54415</v>
      </c>
      <c r="P101" s="119">
        <v>256831</v>
      </c>
      <c r="Q101" s="119">
        <v>12791</v>
      </c>
      <c r="R101" s="119">
        <v>974247</v>
      </c>
      <c r="S101" s="15"/>
      <c r="T101" s="3">
        <v>23100024</v>
      </c>
      <c r="U101" s="17"/>
    </row>
    <row r="102" spans="1:21" ht="12">
      <c r="A102" s="77" t="s">
        <v>164</v>
      </c>
      <c r="B102" s="78">
        <f t="shared" si="27"/>
        <v>61.14728145289388</v>
      </c>
      <c r="C102" s="71">
        <f t="shared" si="28"/>
        <v>58.92543737155396</v>
      </c>
      <c r="D102" s="72">
        <f t="shared" si="29"/>
        <v>2.221844081339918</v>
      </c>
      <c r="E102" s="88">
        <f t="shared" si="30"/>
        <v>5.706975347129658</v>
      </c>
      <c r="F102" s="78">
        <f t="shared" si="31"/>
        <v>17.579706258837838</v>
      </c>
      <c r="G102" s="71">
        <f t="shared" si="32"/>
        <v>0.17845772865171883</v>
      </c>
      <c r="H102" s="71">
        <f t="shared" si="33"/>
        <v>49.09609281253398</v>
      </c>
      <c r="I102" s="113">
        <f t="shared" si="34"/>
        <v>0.7343749697104807</v>
      </c>
      <c r="K102" s="2" t="s">
        <v>1</v>
      </c>
      <c r="L102" s="119">
        <v>1415458</v>
      </c>
      <c r="M102" s="119">
        <v>1364026</v>
      </c>
      <c r="N102" s="15">
        <v>51432</v>
      </c>
      <c r="O102" s="119">
        <v>132107</v>
      </c>
      <c r="P102" s="119">
        <v>406941</v>
      </c>
      <c r="Q102" s="119">
        <v>4131</v>
      </c>
      <c r="R102" s="119">
        <v>1136493</v>
      </c>
      <c r="S102" s="15"/>
      <c r="T102" s="3">
        <v>23148339</v>
      </c>
      <c r="U102" s="17"/>
    </row>
    <row r="103" spans="1:21" ht="12">
      <c r="A103" s="77" t="s">
        <v>2</v>
      </c>
      <c r="B103" s="78">
        <f t="shared" si="27"/>
        <v>46.92031732977687</v>
      </c>
      <c r="C103" s="71">
        <f t="shared" si="28"/>
        <v>45.74319052763737</v>
      </c>
      <c r="D103" s="72">
        <f t="shared" si="29"/>
        <v>1.1771268021395056</v>
      </c>
      <c r="E103" s="88">
        <f t="shared" si="30"/>
        <v>0.003517895141708634</v>
      </c>
      <c r="F103" s="78">
        <f t="shared" si="31"/>
        <v>9.30854598358003</v>
      </c>
      <c r="G103" s="71">
        <f t="shared" si="32"/>
        <v>0.22104107807069248</v>
      </c>
      <c r="H103" s="71">
        <f t="shared" si="33"/>
        <v>37.394248163267854</v>
      </c>
      <c r="I103" s="113">
        <f t="shared" si="34"/>
        <v>0.796913721651846</v>
      </c>
      <c r="K103" s="2" t="s">
        <v>2</v>
      </c>
      <c r="L103" s="119">
        <v>240077</v>
      </c>
      <c r="M103" s="119">
        <v>234054</v>
      </c>
      <c r="N103" s="15">
        <v>6023</v>
      </c>
      <c r="O103" s="119">
        <v>18</v>
      </c>
      <c r="P103" s="119">
        <v>47629</v>
      </c>
      <c r="Q103" s="119">
        <v>1131</v>
      </c>
      <c r="R103" s="119">
        <v>191335</v>
      </c>
      <c r="S103" s="15"/>
      <c r="T103" s="3">
        <v>5116696</v>
      </c>
      <c r="U103" s="20">
        <v>0.47364547980713256</v>
      </c>
    </row>
    <row r="104" spans="1:21" ht="12">
      <c r="A104" s="77" t="s">
        <v>3</v>
      </c>
      <c r="B104" s="78">
        <f t="shared" si="27"/>
        <v>86.56423294328533</v>
      </c>
      <c r="C104" s="71">
        <f t="shared" si="28"/>
        <v>82.74082220738366</v>
      </c>
      <c r="D104" s="72">
        <f t="shared" si="29"/>
        <v>3.8234107359016747</v>
      </c>
      <c r="E104" s="88">
        <f t="shared" si="30"/>
        <v>4.903214057439538</v>
      </c>
      <c r="F104" s="78">
        <f t="shared" si="31"/>
        <v>26.445004659865525</v>
      </c>
      <c r="G104" s="71">
        <f t="shared" si="32"/>
        <v>0.234778665314532</v>
      </c>
      <c r="H104" s="71">
        <f t="shared" si="33"/>
        <v>64.7876636755448</v>
      </c>
      <c r="I104" s="113">
        <f t="shared" si="34"/>
        <v>0.708313895270646</v>
      </c>
      <c r="K104" s="2" t="s">
        <v>3</v>
      </c>
      <c r="L104" s="119">
        <v>484848</v>
      </c>
      <c r="M104" s="119">
        <v>463433</v>
      </c>
      <c r="N104" s="15">
        <v>21415</v>
      </c>
      <c r="O104" s="119">
        <v>27463</v>
      </c>
      <c r="P104" s="119">
        <v>148119</v>
      </c>
      <c r="Q104" s="119">
        <v>1315</v>
      </c>
      <c r="R104" s="119">
        <v>362877</v>
      </c>
      <c r="S104" s="15"/>
      <c r="T104" s="3">
        <v>5601020</v>
      </c>
      <c r="U104" s="17"/>
    </row>
    <row r="105" spans="1:21" ht="12">
      <c r="A105" s="77" t="s">
        <v>166</v>
      </c>
      <c r="B105" s="78">
        <f t="shared" si="27"/>
        <v>35.91818740885893</v>
      </c>
      <c r="C105" s="71">
        <f t="shared" si="28"/>
        <v>34.344641600559115</v>
      </c>
      <c r="D105" s="72">
        <f t="shared" si="29"/>
        <v>1.5735458082998184</v>
      </c>
      <c r="E105" s="88">
        <f t="shared" si="30"/>
        <v>2.541919481646251</v>
      </c>
      <c r="F105" s="78">
        <f t="shared" si="31"/>
        <v>14.2307626532807</v>
      </c>
      <c r="G105" s="71">
        <f t="shared" si="32"/>
        <v>0.08351880786236232</v>
      </c>
      <c r="H105" s="71">
        <f t="shared" si="33"/>
        <v>24.145825429362123</v>
      </c>
      <c r="I105" s="113">
        <f t="shared" si="34"/>
        <v>0.6278148289630238</v>
      </c>
      <c r="K105" s="2" t="s">
        <v>240</v>
      </c>
      <c r="L105" s="119">
        <v>1535318</v>
      </c>
      <c r="M105" s="119">
        <v>1468057</v>
      </c>
      <c r="N105" s="15">
        <v>67261</v>
      </c>
      <c r="O105" s="119">
        <v>108654</v>
      </c>
      <c r="P105" s="119">
        <v>608292</v>
      </c>
      <c r="Q105" s="119">
        <v>3570</v>
      </c>
      <c r="R105" s="119">
        <v>1032110</v>
      </c>
      <c r="S105" s="15"/>
      <c r="T105" s="3">
        <v>42744863</v>
      </c>
      <c r="U105" s="17"/>
    </row>
    <row r="106" spans="1:21" ht="12">
      <c r="A106" s="77" t="s">
        <v>4</v>
      </c>
      <c r="B106" s="78">
        <f t="shared" si="27"/>
        <v>58.59819412501849</v>
      </c>
      <c r="C106" s="71">
        <f t="shared" si="28"/>
        <v>55.14231359433587</v>
      </c>
      <c r="D106" s="72">
        <f t="shared" si="29"/>
        <v>3.4558805306826192</v>
      </c>
      <c r="E106" s="88">
        <f t="shared" si="30"/>
        <v>3.647061485611478</v>
      </c>
      <c r="F106" s="78">
        <f t="shared" si="31"/>
        <v>14.338956444452927</v>
      </c>
      <c r="G106" s="71">
        <f t="shared" si="32"/>
        <v>0.08104410045897283</v>
      </c>
      <c r="H106" s="71">
        <f t="shared" si="33"/>
        <v>47.82525506571807</v>
      </c>
      <c r="I106" s="113">
        <f t="shared" si="34"/>
        <v>0.7683357485891773</v>
      </c>
      <c r="K106" s="2" t="s">
        <v>4</v>
      </c>
      <c r="L106" s="119">
        <v>761362</v>
      </c>
      <c r="M106" s="119">
        <v>716460</v>
      </c>
      <c r="N106" s="15">
        <v>44902</v>
      </c>
      <c r="O106" s="119">
        <v>47386</v>
      </c>
      <c r="P106" s="119">
        <v>186305</v>
      </c>
      <c r="Q106" s="119">
        <v>1053</v>
      </c>
      <c r="R106" s="119">
        <v>621390</v>
      </c>
      <c r="S106" s="15"/>
      <c r="T106" s="3">
        <v>12992926</v>
      </c>
      <c r="U106" s="17"/>
    </row>
    <row r="107" spans="1:21" ht="12">
      <c r="A107" s="77" t="s">
        <v>165</v>
      </c>
      <c r="B107" s="78">
        <f t="shared" si="27"/>
        <v>26.532913253857796</v>
      </c>
      <c r="C107" s="71">
        <f t="shared" si="28"/>
        <v>25.612132803692408</v>
      </c>
      <c r="D107" s="72">
        <f t="shared" si="29"/>
        <v>0.920780450165388</v>
      </c>
      <c r="E107" s="88">
        <f t="shared" si="30"/>
        <v>1.7552922826397561</v>
      </c>
      <c r="F107" s="78">
        <f t="shared" si="31"/>
        <v>4.469216634708691</v>
      </c>
      <c r="G107" s="71">
        <f t="shared" si="32"/>
        <v>0.0833899346725763</v>
      </c>
      <c r="H107" s="71">
        <f t="shared" si="33"/>
        <v>23.73559896711628</v>
      </c>
      <c r="I107" s="113">
        <f t="shared" si="34"/>
        <v>0.839063437109594</v>
      </c>
      <c r="K107" s="2" t="s">
        <v>5</v>
      </c>
      <c r="L107" s="119">
        <v>866401</v>
      </c>
      <c r="M107" s="119">
        <v>836334</v>
      </c>
      <c r="N107" s="15">
        <v>30067</v>
      </c>
      <c r="O107" s="119">
        <v>57317</v>
      </c>
      <c r="P107" s="119">
        <v>145937</v>
      </c>
      <c r="Q107" s="119">
        <v>2723</v>
      </c>
      <c r="R107" s="119">
        <v>775058</v>
      </c>
      <c r="S107" s="15"/>
      <c r="T107" s="3">
        <v>32653821</v>
      </c>
      <c r="U107" s="17"/>
    </row>
    <row r="108" spans="1:21" ht="12">
      <c r="A108" s="77" t="s">
        <v>6</v>
      </c>
      <c r="B108" s="78">
        <f t="shared" si="27"/>
        <v>41.84659477437474</v>
      </c>
      <c r="C108" s="71">
        <f t="shared" si="28"/>
        <v>40.130734629244095</v>
      </c>
      <c r="D108" s="72">
        <f t="shared" si="29"/>
        <v>1.7158601451306479</v>
      </c>
      <c r="E108" s="88">
        <f t="shared" si="30"/>
        <v>0</v>
      </c>
      <c r="F108" s="78">
        <f t="shared" si="31"/>
        <v>3.6723974235863377</v>
      </c>
      <c r="G108" s="71">
        <f t="shared" si="32"/>
        <v>0</v>
      </c>
      <c r="H108" s="71">
        <f t="shared" si="33"/>
        <v>38.17419735078841</v>
      </c>
      <c r="I108" s="113">
        <f t="shared" si="34"/>
        <v>0.9122414274473972</v>
      </c>
      <c r="K108" s="2" t="s">
        <v>6</v>
      </c>
      <c r="L108" s="119">
        <v>393990</v>
      </c>
      <c r="M108" s="119">
        <v>377835</v>
      </c>
      <c r="N108" s="15">
        <v>16155</v>
      </c>
      <c r="O108" s="119">
        <v>0</v>
      </c>
      <c r="P108" s="119">
        <v>34576</v>
      </c>
      <c r="Q108" s="119">
        <v>0</v>
      </c>
      <c r="R108" s="119">
        <v>359414</v>
      </c>
      <c r="S108" s="15"/>
      <c r="T108" s="3">
        <v>9415103</v>
      </c>
      <c r="U108" s="17"/>
    </row>
    <row r="109" spans="1:21" ht="12">
      <c r="A109" s="77" t="s">
        <v>71</v>
      </c>
      <c r="B109" s="78">
        <f t="shared" si="27"/>
        <v>49.06368751393012</v>
      </c>
      <c r="C109" s="71">
        <f t="shared" si="28"/>
        <v>47.49585525918433</v>
      </c>
      <c r="D109" s="72">
        <f t="shared" si="29"/>
        <v>1.5678322547457901</v>
      </c>
      <c r="E109" s="88">
        <f t="shared" si="30"/>
        <v>3.0686739030094294</v>
      </c>
      <c r="F109" s="78">
        <f t="shared" si="31"/>
        <v>8.404461167212915</v>
      </c>
      <c r="G109" s="71">
        <f t="shared" si="32"/>
        <v>0.0001454209981522808</v>
      </c>
      <c r="H109" s="71">
        <f t="shared" si="33"/>
        <v>43.72775482872848</v>
      </c>
      <c r="I109" s="113">
        <f t="shared" si="34"/>
        <v>0.8387833130942707</v>
      </c>
      <c r="K109" s="2" t="s">
        <v>71</v>
      </c>
      <c r="L109" s="119">
        <v>1012172</v>
      </c>
      <c r="M109" s="119">
        <v>979828</v>
      </c>
      <c r="N109" s="15">
        <v>32344</v>
      </c>
      <c r="O109" s="119">
        <v>63306</v>
      </c>
      <c r="P109" s="119">
        <v>173382</v>
      </c>
      <c r="Q109" s="119">
        <v>3</v>
      </c>
      <c r="R109" s="119">
        <v>902093</v>
      </c>
      <c r="S109" s="15"/>
      <c r="T109" s="3">
        <v>20629758</v>
      </c>
      <c r="U109" s="17"/>
    </row>
    <row r="110" spans="1:21" ht="12">
      <c r="A110" s="77" t="s">
        <v>72</v>
      </c>
      <c r="B110" s="78">
        <f t="shared" si="27"/>
        <v>45.77519767316226</v>
      </c>
      <c r="C110" s="71">
        <f t="shared" si="28"/>
        <v>43.369142018621496</v>
      </c>
      <c r="D110" s="72">
        <f t="shared" si="29"/>
        <v>2.406055654540765</v>
      </c>
      <c r="E110" s="88">
        <f t="shared" si="30"/>
        <v>2.5786799736979806</v>
      </c>
      <c r="F110" s="78">
        <f t="shared" si="31"/>
        <v>5.388339787313031</v>
      </c>
      <c r="G110" s="71">
        <f t="shared" si="32"/>
        <v>0.023882319763690433</v>
      </c>
      <c r="H110" s="71">
        <f t="shared" si="33"/>
        <v>42.94165553978352</v>
      </c>
      <c r="I110" s="113">
        <f t="shared" si="34"/>
        <v>0.8880705670266311</v>
      </c>
      <c r="K110" s="2" t="s">
        <v>72</v>
      </c>
      <c r="L110" s="119">
        <v>1949282</v>
      </c>
      <c r="M110" s="119">
        <v>1846823</v>
      </c>
      <c r="N110" s="15">
        <v>102459</v>
      </c>
      <c r="O110" s="119">
        <v>109810</v>
      </c>
      <c r="P110" s="119">
        <v>229456</v>
      </c>
      <c r="Q110" s="119">
        <v>1017</v>
      </c>
      <c r="R110" s="119">
        <v>1828619</v>
      </c>
      <c r="S110" s="15"/>
      <c r="T110" s="3">
        <v>42583803</v>
      </c>
      <c r="U110" s="17"/>
    </row>
    <row r="111" spans="1:21" ht="12">
      <c r="A111" s="77" t="s">
        <v>73</v>
      </c>
      <c r="B111" s="78">
        <f t="shared" si="27"/>
        <v>43.93659333184592</v>
      </c>
      <c r="C111" s="71">
        <f t="shared" si="28"/>
        <v>42.66455230465306</v>
      </c>
      <c r="D111" s="72">
        <f t="shared" si="29"/>
        <v>1.2720410271928626</v>
      </c>
      <c r="E111" s="88">
        <f t="shared" si="30"/>
        <v>2.347366224650605</v>
      </c>
      <c r="F111" s="78">
        <f t="shared" si="31"/>
        <v>6.640338113404984</v>
      </c>
      <c r="G111" s="71">
        <f t="shared" si="32"/>
        <v>0.10643054206487143</v>
      </c>
      <c r="H111" s="71">
        <f t="shared" si="33"/>
        <v>39.53719090102667</v>
      </c>
      <c r="I111" s="113">
        <f t="shared" si="34"/>
        <v>0.854230953442209</v>
      </c>
      <c r="K111" s="2" t="s">
        <v>73</v>
      </c>
      <c r="L111" s="119">
        <v>1714439</v>
      </c>
      <c r="M111" s="119">
        <v>1664803</v>
      </c>
      <c r="N111" s="15">
        <v>49636</v>
      </c>
      <c r="O111" s="119">
        <v>91596</v>
      </c>
      <c r="P111" s="119">
        <v>259111</v>
      </c>
      <c r="Q111" s="119">
        <v>4153</v>
      </c>
      <c r="R111" s="119">
        <v>1542771</v>
      </c>
      <c r="S111" s="15"/>
      <c r="T111" s="3">
        <v>39020754</v>
      </c>
      <c r="U111" s="20">
        <v>0.03207352916756613</v>
      </c>
    </row>
    <row r="112" spans="1:21" ht="12">
      <c r="A112" s="77" t="s">
        <v>74</v>
      </c>
      <c r="B112" s="78">
        <f t="shared" si="27"/>
        <v>35.58288106987204</v>
      </c>
      <c r="C112" s="71">
        <f t="shared" si="28"/>
        <v>34.20907080017365</v>
      </c>
      <c r="D112" s="72">
        <f t="shared" si="29"/>
        <v>1.373810269698386</v>
      </c>
      <c r="E112" s="88">
        <f t="shared" si="30"/>
        <v>1.7244400591848905</v>
      </c>
      <c r="F112" s="78">
        <f t="shared" si="31"/>
        <v>3.3926708544761497</v>
      </c>
      <c r="G112" s="71">
        <f t="shared" si="32"/>
        <v>0.021189254281927996</v>
      </c>
      <c r="H112" s="71">
        <f t="shared" si="33"/>
        <v>33.893461020298844</v>
      </c>
      <c r="I112" s="113">
        <f t="shared" si="34"/>
        <v>0.9084935609032729</v>
      </c>
      <c r="K112" s="2" t="s">
        <v>74</v>
      </c>
      <c r="L112" s="119">
        <v>1324959</v>
      </c>
      <c r="M112" s="119">
        <v>1273804</v>
      </c>
      <c r="N112" s="15">
        <v>51155</v>
      </c>
      <c r="O112" s="119">
        <v>64211</v>
      </c>
      <c r="P112" s="119">
        <v>126329</v>
      </c>
      <c r="Q112" s="119">
        <v>789</v>
      </c>
      <c r="R112" s="119">
        <v>1262052</v>
      </c>
      <c r="S112" s="15"/>
      <c r="T112" s="3">
        <v>37235855</v>
      </c>
      <c r="U112" s="17"/>
    </row>
    <row r="113" spans="1:21" ht="12">
      <c r="A113" s="77" t="s">
        <v>75</v>
      </c>
      <c r="B113" s="78">
        <f t="shared" si="27"/>
        <v>45.926805518017865</v>
      </c>
      <c r="C113" s="71">
        <f t="shared" si="28"/>
        <v>44.54807737172334</v>
      </c>
      <c r="D113" s="72">
        <f t="shared" si="29"/>
        <v>1.378728146294525</v>
      </c>
      <c r="E113" s="88">
        <f t="shared" si="30"/>
        <v>2.9044768768314047</v>
      </c>
      <c r="F113" s="78">
        <f t="shared" si="31"/>
        <v>8.296778936664222</v>
      </c>
      <c r="G113" s="71">
        <f t="shared" si="32"/>
        <v>0.18803748648743174</v>
      </c>
      <c r="H113" s="71">
        <f t="shared" si="33"/>
        <v>40.34646597169762</v>
      </c>
      <c r="I113" s="113">
        <f t="shared" si="34"/>
        <v>0.8262421954323561</v>
      </c>
      <c r="K113" s="2" t="s">
        <v>75</v>
      </c>
      <c r="L113" s="119">
        <v>1147697</v>
      </c>
      <c r="M113" s="119">
        <v>1113243</v>
      </c>
      <c r="N113" s="15">
        <v>34454</v>
      </c>
      <c r="O113" s="119">
        <v>72582</v>
      </c>
      <c r="P113" s="119">
        <v>207334</v>
      </c>
      <c r="Q113" s="119">
        <v>4699</v>
      </c>
      <c r="R113" s="119">
        <v>1008246</v>
      </c>
      <c r="S113" s="15"/>
      <c r="T113" s="3">
        <v>24989698</v>
      </c>
      <c r="U113" s="20">
        <v>0.13348826549690201</v>
      </c>
    </row>
    <row r="114" spans="1:21" ht="12">
      <c r="A114" s="77" t="s">
        <v>167</v>
      </c>
      <c r="B114" s="78">
        <f t="shared" si="27"/>
        <v>41.86408753009225</v>
      </c>
      <c r="C114" s="71">
        <f t="shared" si="28"/>
        <v>40.73821277609944</v>
      </c>
      <c r="D114" s="72">
        <f t="shared" si="29"/>
        <v>1.125874753992809</v>
      </c>
      <c r="E114" s="88">
        <f t="shared" si="30"/>
        <v>2.793032026956963</v>
      </c>
      <c r="F114" s="78">
        <f t="shared" si="31"/>
        <v>5.658187626227368</v>
      </c>
      <c r="G114" s="71">
        <f t="shared" si="32"/>
        <v>0.35470390650081507</v>
      </c>
      <c r="H114" s="71">
        <f t="shared" si="33"/>
        <v>38.64422802432103</v>
      </c>
      <c r="I114" s="113">
        <f t="shared" si="34"/>
        <v>0.8653542460335636</v>
      </c>
      <c r="K114" s="2" t="s">
        <v>76</v>
      </c>
      <c r="L114" s="119">
        <v>941489</v>
      </c>
      <c r="M114" s="119">
        <v>916169</v>
      </c>
      <c r="N114" s="15">
        <v>25320</v>
      </c>
      <c r="O114" s="119">
        <v>62813</v>
      </c>
      <c r="P114" s="119">
        <v>127248</v>
      </c>
      <c r="Q114" s="119">
        <v>7977</v>
      </c>
      <c r="R114" s="119">
        <v>869077</v>
      </c>
      <c r="S114" s="15"/>
      <c r="T114" s="3">
        <v>22489180</v>
      </c>
      <c r="U114" s="17"/>
    </row>
    <row r="115" spans="1:21" ht="12">
      <c r="A115" s="77" t="s">
        <v>77</v>
      </c>
      <c r="B115" s="78">
        <f t="shared" si="27"/>
        <v>71.45064655535433</v>
      </c>
      <c r="C115" s="71">
        <f t="shared" si="28"/>
        <v>67.07558659418353</v>
      </c>
      <c r="D115" s="72">
        <f t="shared" si="29"/>
        <v>4.375059961170794</v>
      </c>
      <c r="E115" s="88">
        <f t="shared" si="30"/>
        <v>4.1425387797727815</v>
      </c>
      <c r="F115" s="78">
        <f t="shared" si="31"/>
        <v>20.318323328209324</v>
      </c>
      <c r="G115" s="71">
        <f t="shared" si="32"/>
        <v>0.004394101065789214</v>
      </c>
      <c r="H115" s="71">
        <f t="shared" si="33"/>
        <v>55.27046790585199</v>
      </c>
      <c r="I115" s="113">
        <f t="shared" si="34"/>
        <v>0.7311567525673318</v>
      </c>
      <c r="K115" s="2" t="s">
        <v>77</v>
      </c>
      <c r="L115" s="119">
        <v>195127</v>
      </c>
      <c r="M115" s="119">
        <v>183179</v>
      </c>
      <c r="N115" s="15">
        <v>11948</v>
      </c>
      <c r="O115" s="119">
        <v>11313</v>
      </c>
      <c r="P115" s="119">
        <v>55488</v>
      </c>
      <c r="Q115" s="119">
        <v>12</v>
      </c>
      <c r="R115" s="119">
        <v>150940</v>
      </c>
      <c r="S115" s="15"/>
      <c r="T115" s="3">
        <v>2730934</v>
      </c>
      <c r="U115" s="17"/>
    </row>
    <row r="116" spans="1:21" ht="12">
      <c r="A116" s="77" t="s">
        <v>78</v>
      </c>
      <c r="B116" s="78">
        <f t="shared" si="27"/>
        <v>34.681555274733746</v>
      </c>
      <c r="C116" s="71">
        <f t="shared" si="28"/>
        <v>33.52412247122736</v>
      </c>
      <c r="D116" s="72">
        <f t="shared" si="29"/>
        <v>1.1574328035063841</v>
      </c>
      <c r="E116" s="88">
        <f t="shared" si="30"/>
        <v>1.8152244060329568</v>
      </c>
      <c r="F116" s="78">
        <f t="shared" si="31"/>
        <v>2.450123213144045</v>
      </c>
      <c r="G116" s="71">
        <f t="shared" si="32"/>
        <v>0.024358251177374887</v>
      </c>
      <c r="H116" s="71">
        <f t="shared" si="33"/>
        <v>34.02229821644528</v>
      </c>
      <c r="I116" s="113">
        <f t="shared" si="34"/>
        <v>0.9322000054260832</v>
      </c>
      <c r="K116" s="2" t="s">
        <v>78</v>
      </c>
      <c r="L116" s="119">
        <v>875644</v>
      </c>
      <c r="M116" s="119">
        <v>846421</v>
      </c>
      <c r="N116" s="15">
        <v>29223</v>
      </c>
      <c r="O116" s="119">
        <v>45831</v>
      </c>
      <c r="P116" s="119">
        <v>61861</v>
      </c>
      <c r="Q116" s="119">
        <v>615</v>
      </c>
      <c r="R116" s="119">
        <v>858999</v>
      </c>
      <c r="S116" s="15"/>
      <c r="T116" s="3">
        <v>25248118</v>
      </c>
      <c r="U116" s="17"/>
    </row>
    <row r="117" spans="1:21" ht="12">
      <c r="A117" s="77" t="s">
        <v>79</v>
      </c>
      <c r="B117" s="78">
        <f t="shared" si="27"/>
        <v>55.777851237619636</v>
      </c>
      <c r="C117" s="71">
        <f t="shared" si="28"/>
        <v>53.73100857477874</v>
      </c>
      <c r="D117" s="72">
        <f t="shared" si="29"/>
        <v>2.0468426628408984</v>
      </c>
      <c r="E117" s="88">
        <f t="shared" si="30"/>
        <v>2.6914463162063824</v>
      </c>
      <c r="F117" s="78">
        <f t="shared" si="31"/>
        <v>10.553673200932518</v>
      </c>
      <c r="G117" s="71">
        <f t="shared" si="32"/>
        <v>0.5363515769085144</v>
      </c>
      <c r="H117" s="71">
        <f t="shared" si="33"/>
        <v>47.37927277598499</v>
      </c>
      <c r="I117" s="113">
        <f t="shared" si="34"/>
        <v>0.8103273813469076</v>
      </c>
      <c r="K117" s="2" t="s">
        <v>79</v>
      </c>
      <c r="L117" s="119">
        <v>431787</v>
      </c>
      <c r="M117" s="119">
        <v>415942</v>
      </c>
      <c r="N117" s="15">
        <v>15845</v>
      </c>
      <c r="O117" s="119">
        <v>20835</v>
      </c>
      <c r="P117" s="119">
        <v>81698</v>
      </c>
      <c r="Q117" s="119">
        <v>4152</v>
      </c>
      <c r="R117" s="119">
        <v>366772</v>
      </c>
      <c r="S117" s="15"/>
      <c r="T117" s="3">
        <v>7741191</v>
      </c>
      <c r="U117" s="20">
        <v>0.06324299462213416</v>
      </c>
    </row>
    <row r="118" spans="1:21" ht="12">
      <c r="A118" s="77" t="s">
        <v>80</v>
      </c>
      <c r="B118" s="78">
        <f t="shared" si="27"/>
        <v>55.73555747704309</v>
      </c>
      <c r="C118" s="71">
        <f t="shared" si="28"/>
        <v>52.835325796358454</v>
      </c>
      <c r="D118" s="72">
        <f t="shared" si="29"/>
        <v>2.900231680684636</v>
      </c>
      <c r="E118" s="88">
        <f t="shared" si="30"/>
        <v>2.6900178227772114</v>
      </c>
      <c r="F118" s="78">
        <f t="shared" si="31"/>
        <v>5.989844289267289</v>
      </c>
      <c r="G118" s="71">
        <f t="shared" si="32"/>
        <v>0.1513128600683272</v>
      </c>
      <c r="H118" s="71">
        <f t="shared" si="33"/>
        <v>52.28441815048468</v>
      </c>
      <c r="I118" s="113">
        <f t="shared" si="34"/>
        <v>0.894889230994795</v>
      </c>
      <c r="K118" s="2" t="s">
        <v>80</v>
      </c>
      <c r="L118" s="119">
        <v>1626618</v>
      </c>
      <c r="M118" s="119">
        <v>1541976</v>
      </c>
      <c r="N118" s="15">
        <v>84642</v>
      </c>
      <c r="O118" s="119">
        <v>78507</v>
      </c>
      <c r="P118" s="119">
        <v>174811</v>
      </c>
      <c r="Q118" s="119">
        <v>4416</v>
      </c>
      <c r="R118" s="119">
        <v>1525898</v>
      </c>
      <c r="S118" s="15"/>
      <c r="T118" s="3">
        <v>29184565</v>
      </c>
      <c r="U118" s="17"/>
    </row>
    <row r="119" spans="1:21" ht="12">
      <c r="A119" s="77" t="s">
        <v>274</v>
      </c>
      <c r="B119" s="78">
        <f t="shared" si="27"/>
        <v>53.89393141775086</v>
      </c>
      <c r="C119" s="71">
        <f t="shared" si="28"/>
        <v>51.83295442055269</v>
      </c>
      <c r="D119" s="72">
        <f t="shared" si="29"/>
        <v>2.0609769971981664</v>
      </c>
      <c r="E119" s="88">
        <f t="shared" si="30"/>
        <v>5.232274498687786</v>
      </c>
      <c r="F119" s="78">
        <f t="shared" si="31"/>
        <v>10.201141944777078</v>
      </c>
      <c r="G119" s="71">
        <f t="shared" si="32"/>
        <v>0.0730829230855263</v>
      </c>
      <c r="H119" s="71">
        <f t="shared" si="33"/>
        <v>48.85198104857604</v>
      </c>
      <c r="I119" s="113">
        <f t="shared" si="34"/>
        <v>0.8262322990522533</v>
      </c>
      <c r="K119" s="2" t="s">
        <v>274</v>
      </c>
      <c r="L119" s="119">
        <v>279488</v>
      </c>
      <c r="M119" s="119">
        <v>268800</v>
      </c>
      <c r="N119" s="15">
        <v>10688</v>
      </c>
      <c r="O119" s="119">
        <v>27134</v>
      </c>
      <c r="P119" s="119">
        <v>52902</v>
      </c>
      <c r="Q119" s="119">
        <v>379</v>
      </c>
      <c r="R119" s="119">
        <v>253341</v>
      </c>
      <c r="S119" s="15"/>
      <c r="T119" s="3">
        <v>5185890</v>
      </c>
      <c r="U119" s="17"/>
    </row>
    <row r="120" spans="1:13" ht="12.75" thickBot="1">
      <c r="A120" s="98"/>
      <c r="B120" s="99"/>
      <c r="C120" s="100"/>
      <c r="D120" s="101"/>
      <c r="E120" s="94"/>
      <c r="F120" s="91"/>
      <c r="G120" s="92"/>
      <c r="H120" s="92"/>
      <c r="I120" s="93"/>
      <c r="L120" s="3"/>
      <c r="M120" s="3"/>
    </row>
    <row r="121" spans="1:13" ht="12">
      <c r="A121" s="98" t="s">
        <v>158</v>
      </c>
      <c r="B121" s="102"/>
      <c r="C121" s="102"/>
      <c r="D121" s="102"/>
      <c r="E121" s="103"/>
      <c r="F121" s="103"/>
      <c r="G121" s="103"/>
      <c r="H121" s="103"/>
      <c r="I121" s="103"/>
      <c r="L121" s="3"/>
      <c r="M121" s="3"/>
    </row>
    <row r="122" spans="1:13" ht="12">
      <c r="A122" s="98"/>
      <c r="B122" s="102"/>
      <c r="C122" s="102"/>
      <c r="D122" s="102"/>
      <c r="E122" s="103"/>
      <c r="F122" s="103"/>
      <c r="G122" s="103"/>
      <c r="H122" s="103"/>
      <c r="I122" s="103"/>
      <c r="L122" s="3"/>
      <c r="M122" s="3"/>
    </row>
    <row r="123" spans="1:16" ht="16.5">
      <c r="A123" s="179" t="s">
        <v>52</v>
      </c>
      <c r="B123" s="179"/>
      <c r="C123" s="179"/>
      <c r="D123" s="179"/>
      <c r="E123" s="179"/>
      <c r="F123" s="179"/>
      <c r="G123" s="179"/>
      <c r="H123" s="179"/>
      <c r="I123" s="179"/>
      <c r="L123" s="3"/>
      <c r="M123" s="3"/>
      <c r="O123" s="15"/>
      <c r="P123" s="15"/>
    </row>
    <row r="124" spans="1:9" ht="15.75" customHeight="1" thickBot="1">
      <c r="A124" s="172" t="s">
        <v>51</v>
      </c>
      <c r="B124" s="172"/>
      <c r="C124" s="172"/>
      <c r="D124" s="172"/>
      <c r="E124" s="172"/>
      <c r="F124" s="172"/>
      <c r="G124" s="172"/>
      <c r="H124" s="172"/>
      <c r="I124" s="172"/>
    </row>
    <row r="125" spans="1:19" ht="12">
      <c r="A125" s="75"/>
      <c r="B125" s="176" t="s">
        <v>111</v>
      </c>
      <c r="C125" s="177"/>
      <c r="D125" s="178"/>
      <c r="E125" s="97"/>
      <c r="F125" s="173" t="s">
        <v>112</v>
      </c>
      <c r="G125" s="174"/>
      <c r="H125" s="174"/>
      <c r="I125" s="175"/>
      <c r="L125" s="165" t="s">
        <v>111</v>
      </c>
      <c r="M125" s="166"/>
      <c r="N125" s="167"/>
      <c r="O125" s="42"/>
      <c r="P125" s="168" t="s">
        <v>112</v>
      </c>
      <c r="Q125" s="169"/>
      <c r="R125" s="169"/>
      <c r="S125" s="170"/>
    </row>
    <row r="126" spans="1:21" ht="48">
      <c r="A126" s="75"/>
      <c r="B126" s="80" t="s">
        <v>163</v>
      </c>
      <c r="C126" s="81" t="s">
        <v>282</v>
      </c>
      <c r="D126" s="82" t="s">
        <v>281</v>
      </c>
      <c r="E126" s="83" t="s">
        <v>110</v>
      </c>
      <c r="F126" s="80" t="s">
        <v>113</v>
      </c>
      <c r="G126" s="81" t="s">
        <v>114</v>
      </c>
      <c r="H126" s="81" t="s">
        <v>115</v>
      </c>
      <c r="I126" s="82" t="s">
        <v>116</v>
      </c>
      <c r="L126" s="39" t="s">
        <v>280</v>
      </c>
      <c r="M126" s="40" t="s">
        <v>282</v>
      </c>
      <c r="N126" s="41" t="s">
        <v>281</v>
      </c>
      <c r="O126" s="43" t="s">
        <v>110</v>
      </c>
      <c r="P126" s="40" t="s">
        <v>113</v>
      </c>
      <c r="Q126" s="40" t="s">
        <v>114</v>
      </c>
      <c r="R126" s="45" t="s">
        <v>115</v>
      </c>
      <c r="S126" s="41" t="s">
        <v>116</v>
      </c>
      <c r="T126" s="2" t="s">
        <v>225</v>
      </c>
      <c r="U126" s="23" t="s">
        <v>205</v>
      </c>
    </row>
    <row r="127" spans="1:9" ht="12">
      <c r="A127" s="75"/>
      <c r="B127" s="85"/>
      <c r="C127" s="104"/>
      <c r="D127" s="87"/>
      <c r="E127" s="74"/>
      <c r="F127" s="85"/>
      <c r="G127" s="86"/>
      <c r="H127" s="86"/>
      <c r="I127" s="87"/>
    </row>
    <row r="128" spans="1:20" ht="12.75">
      <c r="A128" s="66" t="s">
        <v>224</v>
      </c>
      <c r="B128" s="67">
        <f>+B6</f>
        <v>40.75518297524263</v>
      </c>
      <c r="C128" s="105">
        <f aca="true" t="shared" si="35" ref="C128:H128">+C6</f>
        <v>37.0744722129297</v>
      </c>
      <c r="D128" s="69">
        <f t="shared" si="35"/>
        <v>3.680710762312929</v>
      </c>
      <c r="E128" s="88">
        <f t="shared" si="35"/>
        <v>2.8450459127519676</v>
      </c>
      <c r="F128" s="78">
        <f t="shared" si="35"/>
        <v>22.920406027148392</v>
      </c>
      <c r="G128" s="71">
        <f t="shared" si="35"/>
        <v>0.5358176121505401</v>
      </c>
      <c r="H128" s="71">
        <f t="shared" si="35"/>
        <v>20.144005248695663</v>
      </c>
      <c r="I128" s="114">
        <f>+I39</f>
        <v>0</v>
      </c>
      <c r="K128" s="22" t="s">
        <v>207</v>
      </c>
      <c r="L128" s="119">
        <v>565403215</v>
      </c>
      <c r="M128" s="119">
        <v>508145653</v>
      </c>
      <c r="N128" s="15">
        <v>57257562</v>
      </c>
      <c r="O128" s="119">
        <v>38651549</v>
      </c>
      <c r="P128" s="119">
        <v>317978483</v>
      </c>
      <c r="Q128" s="119">
        <v>7433484</v>
      </c>
      <c r="R128" s="119">
        <v>278642797</v>
      </c>
      <c r="S128" s="15"/>
      <c r="T128" s="26">
        <v>13873161000</v>
      </c>
    </row>
    <row r="129" spans="1:13" ht="12">
      <c r="A129" s="73"/>
      <c r="B129" s="67"/>
      <c r="C129" s="105"/>
      <c r="D129" s="69"/>
      <c r="E129" s="74"/>
      <c r="F129" s="85"/>
      <c r="G129" s="86"/>
      <c r="H129" s="86"/>
      <c r="I129" s="72"/>
      <c r="M129" s="15"/>
    </row>
    <row r="130" spans="1:21" ht="12">
      <c r="A130" s="76" t="s">
        <v>55</v>
      </c>
      <c r="B130" s="67">
        <f>+B10</f>
        <v>44.40810679751533</v>
      </c>
      <c r="C130" s="105">
        <f aca="true" t="shared" si="36" ref="C130:I130">+C10</f>
        <v>40.00713868237267</v>
      </c>
      <c r="D130" s="69">
        <f t="shared" si="36"/>
        <v>4.400968115142658</v>
      </c>
      <c r="E130" s="88">
        <f t="shared" si="36"/>
        <v>2.4717279160086814</v>
      </c>
      <c r="F130" s="78">
        <f t="shared" si="36"/>
        <v>21.920834026622526</v>
      </c>
      <c r="G130" s="71">
        <f t="shared" si="36"/>
        <v>0.06629336071265908</v>
      </c>
      <c r="H130" s="71">
        <f t="shared" si="36"/>
        <v>24.892707326188823</v>
      </c>
      <c r="I130" s="113">
        <f t="shared" si="36"/>
        <v>0.5309896563907405</v>
      </c>
      <c r="K130" s="31" t="s">
        <v>254</v>
      </c>
      <c r="L130" s="119">
        <v>21086920</v>
      </c>
      <c r="M130" s="119">
        <v>18997147</v>
      </c>
      <c r="N130" s="15">
        <v>2089773</v>
      </c>
      <c r="O130" s="119">
        <v>1173685</v>
      </c>
      <c r="P130" s="119">
        <v>10408975</v>
      </c>
      <c r="Q130" s="119">
        <v>31479</v>
      </c>
      <c r="R130" s="119">
        <v>11820151</v>
      </c>
      <c r="S130" s="15"/>
      <c r="T130" s="3">
        <v>474843931</v>
      </c>
      <c r="U130" s="20"/>
    </row>
    <row r="131" spans="1:21" ht="12">
      <c r="A131" s="106" t="s">
        <v>85</v>
      </c>
      <c r="B131" s="78">
        <f aca="true" t="shared" si="37" ref="B131:B138">+L131/$T131*1000</f>
        <v>39.11441594014484</v>
      </c>
      <c r="C131" s="107">
        <f aca="true" t="shared" si="38" ref="C131:C138">+M131/$T131*1000</f>
        <v>34.955353508459105</v>
      </c>
      <c r="D131" s="72">
        <f aca="true" t="shared" si="39" ref="D131:D138">+N131/$T131*1000</f>
        <v>4.1590624316857365</v>
      </c>
      <c r="E131" s="88">
        <f aca="true" t="shared" si="40" ref="E131:E138">+O131/$T131*1000</f>
        <v>5.64272553772506</v>
      </c>
      <c r="F131" s="78">
        <f aca="true" t="shared" si="41" ref="F131:F138">+P131/$T131*1000</f>
        <v>31.441844481376464</v>
      </c>
      <c r="G131" s="71">
        <f aca="true" t="shared" si="42" ref="G131:G138">+Q131/$T131*1000</f>
        <v>0.9915491952586055</v>
      </c>
      <c r="H131" s="71">
        <f aca="true" t="shared" si="43" ref="H131:H138">+R131/$T131*1000</f>
        <v>12.323747801234829</v>
      </c>
      <c r="I131" s="113">
        <f aca="true" t="shared" si="44" ref="I131:I138">+H131/(E131+B131)</f>
        <v>0.27534707075357545</v>
      </c>
      <c r="K131" s="33" t="s">
        <v>85</v>
      </c>
      <c r="L131" s="119">
        <v>17827912</v>
      </c>
      <c r="M131" s="119">
        <v>15932258</v>
      </c>
      <c r="N131" s="15">
        <v>1895654</v>
      </c>
      <c r="O131" s="119">
        <v>2571891</v>
      </c>
      <c r="P131" s="119">
        <v>14330840</v>
      </c>
      <c r="Q131" s="119">
        <v>451937</v>
      </c>
      <c r="R131" s="119">
        <v>5617026</v>
      </c>
      <c r="S131" s="15"/>
      <c r="T131" s="3">
        <v>455788782</v>
      </c>
      <c r="U131" s="20"/>
    </row>
    <row r="132" spans="1:21" ht="12">
      <c r="A132" s="106" t="s">
        <v>82</v>
      </c>
      <c r="B132" s="78">
        <f t="shared" si="37"/>
        <v>11.794712496806733</v>
      </c>
      <c r="C132" s="107">
        <f t="shared" si="38"/>
        <v>9.952277879234224</v>
      </c>
      <c r="D132" s="72">
        <f t="shared" si="39"/>
        <v>1.8424346175725097</v>
      </c>
      <c r="E132" s="88">
        <f t="shared" si="40"/>
        <v>4.926993500456316</v>
      </c>
      <c r="F132" s="78">
        <f t="shared" si="41"/>
        <v>7.572715663007587</v>
      </c>
      <c r="G132" s="71">
        <f t="shared" si="42"/>
        <v>0.382494560763231</v>
      </c>
      <c r="H132" s="71">
        <f t="shared" si="43"/>
        <v>8.766495773492233</v>
      </c>
      <c r="I132" s="113">
        <f t="shared" si="44"/>
        <v>0.524258456339748</v>
      </c>
      <c r="K132" s="33" t="s">
        <v>82</v>
      </c>
      <c r="L132" s="119">
        <v>794867</v>
      </c>
      <c r="M132" s="119">
        <v>670702</v>
      </c>
      <c r="N132" s="15">
        <v>124165</v>
      </c>
      <c r="O132" s="119">
        <v>332039</v>
      </c>
      <c r="P132" s="119">
        <v>510339</v>
      </c>
      <c r="Q132" s="119">
        <v>25777</v>
      </c>
      <c r="R132" s="119">
        <v>590790</v>
      </c>
      <c r="S132" s="15"/>
      <c r="T132" s="3">
        <v>67391808</v>
      </c>
      <c r="U132" s="20"/>
    </row>
    <row r="133" spans="1:21" ht="12">
      <c r="A133" s="106" t="s">
        <v>159</v>
      </c>
      <c r="B133" s="78">
        <f t="shared" si="37"/>
        <v>45.75406190091467</v>
      </c>
      <c r="C133" s="108">
        <f t="shared" si="38"/>
        <v>41.21216520335716</v>
      </c>
      <c r="D133" s="72">
        <f t="shared" si="39"/>
        <v>4.541896697557509</v>
      </c>
      <c r="E133" s="88">
        <f t="shared" si="40"/>
        <v>2.764881303519883</v>
      </c>
      <c r="F133" s="78">
        <f t="shared" si="41"/>
        <v>0</v>
      </c>
      <c r="G133" s="71">
        <f t="shared" si="42"/>
        <v>5.731118884055118</v>
      </c>
      <c r="H133" s="71">
        <f t="shared" si="43"/>
        <v>42.787824320379436</v>
      </c>
      <c r="I133" s="113">
        <f t="shared" si="44"/>
        <v>0.8818787363132158</v>
      </c>
      <c r="K133" s="33" t="s">
        <v>83</v>
      </c>
      <c r="L133" s="119">
        <v>2201171</v>
      </c>
      <c r="M133" s="119">
        <v>1982666</v>
      </c>
      <c r="N133" s="15">
        <v>218505</v>
      </c>
      <c r="O133" s="119">
        <v>133015</v>
      </c>
      <c r="P133" s="119">
        <v>0</v>
      </c>
      <c r="Q133" s="119">
        <v>275717</v>
      </c>
      <c r="R133" s="119">
        <v>2058469</v>
      </c>
      <c r="S133" s="15"/>
      <c r="T133" s="3">
        <v>48108756</v>
      </c>
      <c r="U133" s="20"/>
    </row>
    <row r="134" spans="1:21" ht="12">
      <c r="A134" s="106" t="s">
        <v>160</v>
      </c>
      <c r="B134" s="78">
        <f t="shared" si="37"/>
        <v>41.752892497615015</v>
      </c>
      <c r="C134" s="107">
        <f t="shared" si="38"/>
        <v>37.866146972422776</v>
      </c>
      <c r="D134" s="72">
        <f t="shared" si="39"/>
        <v>3.88674552519224</v>
      </c>
      <c r="E134" s="88">
        <f t="shared" si="40"/>
        <v>2.9673050953443725</v>
      </c>
      <c r="F134" s="78">
        <f t="shared" si="41"/>
        <v>18.593235939145043</v>
      </c>
      <c r="G134" s="71">
        <f t="shared" si="42"/>
        <v>1.1509212862665439</v>
      </c>
      <c r="H134" s="71">
        <f t="shared" si="43"/>
        <v>24.976040367547803</v>
      </c>
      <c r="I134" s="113">
        <f t="shared" si="44"/>
        <v>0.5584957516261054</v>
      </c>
      <c r="K134" s="33" t="s">
        <v>84</v>
      </c>
      <c r="L134" s="119">
        <v>10684574</v>
      </c>
      <c r="M134" s="119">
        <v>9689955</v>
      </c>
      <c r="N134" s="15">
        <v>994619</v>
      </c>
      <c r="O134" s="119">
        <v>759334</v>
      </c>
      <c r="P134" s="119">
        <v>4758013</v>
      </c>
      <c r="Q134" s="119">
        <v>294521</v>
      </c>
      <c r="R134" s="119">
        <v>6391374</v>
      </c>
      <c r="S134" s="15"/>
      <c r="T134" s="3">
        <v>255900211</v>
      </c>
      <c r="U134" s="20"/>
    </row>
    <row r="135" spans="1:20" ht="12">
      <c r="A135" s="106" t="s">
        <v>86</v>
      </c>
      <c r="B135" s="78">
        <f t="shared" si="37"/>
        <v>74.70042275155022</v>
      </c>
      <c r="C135" s="107">
        <f t="shared" si="38"/>
        <v>67.49173009183399</v>
      </c>
      <c r="D135" s="72">
        <f t="shared" si="39"/>
        <v>7.208692659716244</v>
      </c>
      <c r="E135" s="88">
        <f t="shared" si="40"/>
        <v>0.7034201561000539</v>
      </c>
      <c r="F135" s="78">
        <f t="shared" si="41"/>
        <v>25.422821495885795</v>
      </c>
      <c r="G135" s="71">
        <f t="shared" si="42"/>
        <v>0.13991462899424673</v>
      </c>
      <c r="H135" s="71">
        <f t="shared" si="43"/>
        <v>49.84110678277024</v>
      </c>
      <c r="I135" s="113">
        <f t="shared" si="44"/>
        <v>0.6609889477889395</v>
      </c>
      <c r="J135" s="16"/>
      <c r="K135" s="33" t="s">
        <v>86</v>
      </c>
      <c r="L135" s="119">
        <v>3203934</v>
      </c>
      <c r="M135" s="119">
        <v>2894750</v>
      </c>
      <c r="N135" s="15">
        <v>309184</v>
      </c>
      <c r="O135" s="119">
        <v>30170</v>
      </c>
      <c r="P135" s="119">
        <v>1090396</v>
      </c>
      <c r="Q135" s="119">
        <v>6001</v>
      </c>
      <c r="R135" s="119">
        <v>2137707</v>
      </c>
      <c r="S135" s="15"/>
      <c r="T135" s="3">
        <v>42890440</v>
      </c>
    </row>
    <row r="136" spans="1:20" ht="12">
      <c r="A136" s="106" t="s">
        <v>161</v>
      </c>
      <c r="B136" s="78">
        <f t="shared" si="37"/>
        <v>35.52808008025783</v>
      </c>
      <c r="C136" s="107">
        <f t="shared" si="38"/>
        <v>34.11806579628979</v>
      </c>
      <c r="D136" s="72">
        <f t="shared" si="39"/>
        <v>1.4100142839680356</v>
      </c>
      <c r="E136" s="88">
        <f t="shared" si="40"/>
        <v>2.233960704550705</v>
      </c>
      <c r="F136" s="78">
        <f t="shared" si="41"/>
        <v>29.334124490299313</v>
      </c>
      <c r="G136" s="71">
        <f t="shared" si="42"/>
        <v>1.1963018622305186</v>
      </c>
      <c r="H136" s="71">
        <f t="shared" si="43"/>
        <v>7.231614432278704</v>
      </c>
      <c r="I136" s="113">
        <f t="shared" si="44"/>
        <v>0.19150486260763597</v>
      </c>
      <c r="J136" s="16"/>
      <c r="K136" s="33" t="s">
        <v>87</v>
      </c>
      <c r="L136" s="119">
        <v>2272867</v>
      </c>
      <c r="M136" s="119">
        <v>2182663</v>
      </c>
      <c r="N136" s="15">
        <v>90204</v>
      </c>
      <c r="O136" s="119">
        <v>142915</v>
      </c>
      <c r="P136" s="119">
        <v>1876616</v>
      </c>
      <c r="Q136" s="119">
        <v>76532</v>
      </c>
      <c r="R136" s="119">
        <v>462634</v>
      </c>
      <c r="S136" s="15"/>
      <c r="T136" s="3">
        <v>63973820</v>
      </c>
    </row>
    <row r="137" spans="1:21" ht="12">
      <c r="A137" s="106" t="s">
        <v>126</v>
      </c>
      <c r="B137" s="78">
        <f t="shared" si="37"/>
        <v>41.50873217475573</v>
      </c>
      <c r="C137" s="107">
        <f t="shared" si="38"/>
        <v>22.34033587500058</v>
      </c>
      <c r="D137" s="72">
        <f t="shared" si="39"/>
        <v>17.417781667370992</v>
      </c>
      <c r="E137" s="88">
        <f t="shared" si="40"/>
        <v>0</v>
      </c>
      <c r="F137" s="78">
        <f t="shared" si="41"/>
        <v>0</v>
      </c>
      <c r="G137" s="71">
        <f t="shared" si="42"/>
        <v>1.750614632384162</v>
      </c>
      <c r="H137" s="71">
        <f t="shared" si="43"/>
        <v>0</v>
      </c>
      <c r="I137" s="113">
        <f t="shared" si="44"/>
        <v>0</v>
      </c>
      <c r="K137" s="34" t="s">
        <v>126</v>
      </c>
      <c r="L137" s="3">
        <v>5159194</v>
      </c>
      <c r="M137" s="3">
        <v>2776720</v>
      </c>
      <c r="N137" s="3">
        <v>2164887</v>
      </c>
      <c r="O137" s="15">
        <v>0</v>
      </c>
      <c r="P137" s="15">
        <v>0</v>
      </c>
      <c r="Q137" s="15">
        <f>+L137-M137-N137-O137-P137</f>
        <v>217587</v>
      </c>
      <c r="R137" s="15"/>
      <c r="S137" s="15"/>
      <c r="T137" s="3">
        <v>124291775</v>
      </c>
      <c r="U137" s="18"/>
    </row>
    <row r="138" spans="1:21" ht="12">
      <c r="A138" s="106" t="s">
        <v>127</v>
      </c>
      <c r="B138" s="78">
        <f t="shared" si="37"/>
        <v>33.0521822653547</v>
      </c>
      <c r="C138" s="107">
        <f t="shared" si="38"/>
        <v>31.45989966530246</v>
      </c>
      <c r="D138" s="72">
        <f t="shared" si="39"/>
        <v>1.592282600052246</v>
      </c>
      <c r="E138" s="88">
        <f t="shared" si="40"/>
        <v>3.308637645943073</v>
      </c>
      <c r="F138" s="78">
        <f t="shared" si="41"/>
        <v>15.987149002925545</v>
      </c>
      <c r="G138" s="71">
        <f t="shared" si="42"/>
        <v>1.0433284806374228</v>
      </c>
      <c r="H138" s="71">
        <f t="shared" si="43"/>
        <v>19.330342427734813</v>
      </c>
      <c r="I138" s="113">
        <f t="shared" si="44"/>
        <v>0.5316255924616438</v>
      </c>
      <c r="K138" s="34" t="s">
        <v>127</v>
      </c>
      <c r="L138" s="119">
        <v>3382141</v>
      </c>
      <c r="M138" s="119">
        <v>3219207</v>
      </c>
      <c r="N138" s="15">
        <v>162934</v>
      </c>
      <c r="O138" s="119">
        <v>338564</v>
      </c>
      <c r="P138" s="119">
        <v>1635922</v>
      </c>
      <c r="Q138" s="119">
        <v>106761</v>
      </c>
      <c r="R138" s="119">
        <v>1978022</v>
      </c>
      <c r="S138" s="15"/>
      <c r="T138" s="3">
        <v>102327313</v>
      </c>
      <c r="U138" s="17"/>
    </row>
    <row r="139" spans="1:20" ht="12">
      <c r="A139" s="106"/>
      <c r="B139" s="78"/>
      <c r="C139" s="108"/>
      <c r="D139" s="72"/>
      <c r="E139" s="88"/>
      <c r="F139" s="78"/>
      <c r="G139" s="71"/>
      <c r="H139" s="71"/>
      <c r="I139" s="113"/>
      <c r="J139" s="2"/>
      <c r="K139" s="34"/>
      <c r="L139" s="3"/>
      <c r="M139" s="15"/>
      <c r="N139" s="15"/>
      <c r="O139" s="15"/>
      <c r="P139" s="15"/>
      <c r="T139" s="37"/>
    </row>
    <row r="140" spans="1:21" ht="12">
      <c r="A140" s="76" t="s">
        <v>206</v>
      </c>
      <c r="B140" s="67">
        <f aca="true" t="shared" si="45" ref="B140:B149">+L140/$T140*1000</f>
        <v>54.55020449253751</v>
      </c>
      <c r="C140" s="105">
        <f aca="true" t="shared" si="46" ref="C140:C149">+M140/$T140*1000</f>
        <v>52.7071793899357</v>
      </c>
      <c r="D140" s="69">
        <f aca="true" t="shared" si="47" ref="D140:D149">+N140/$T140*1000</f>
        <v>1.8430251026018076</v>
      </c>
      <c r="E140" s="88">
        <f aca="true" t="shared" si="48" ref="E140:E149">+O140/$T140*1000</f>
        <v>2.3241676558741564</v>
      </c>
      <c r="F140" s="78">
        <f aca="true" t="shared" si="49" ref="F140:F149">+P140/$T140*1000</f>
        <v>18.412491687256587</v>
      </c>
      <c r="G140" s="71">
        <f aca="true" t="shared" si="50" ref="G140:G149">+Q140/$T140*1000</f>
        <v>0.051584806781140025</v>
      </c>
      <c r="H140" s="71">
        <f aca="true" t="shared" si="51" ref="H140:H149">+R140/$T140*1000</f>
        <v>38.41029565437393</v>
      </c>
      <c r="I140" s="113">
        <f aca="true" t="shared" si="52" ref="I140:I149">+H140/(E140+B140)</f>
        <v>0.6753533129850404</v>
      </c>
      <c r="K140" s="30" t="s">
        <v>206</v>
      </c>
      <c r="L140" s="119">
        <v>15496398</v>
      </c>
      <c r="M140" s="119">
        <v>14972839</v>
      </c>
      <c r="N140" s="15">
        <v>523559</v>
      </c>
      <c r="O140" s="119">
        <v>660240</v>
      </c>
      <c r="P140" s="119">
        <v>5230545</v>
      </c>
      <c r="Q140" s="119">
        <v>14654</v>
      </c>
      <c r="R140" s="119">
        <v>10911439</v>
      </c>
      <c r="S140" s="3"/>
      <c r="T140" s="3">
        <v>284075892</v>
      </c>
      <c r="U140" s="20"/>
    </row>
    <row r="141" spans="1:21" ht="12">
      <c r="A141" s="106" t="s">
        <v>88</v>
      </c>
      <c r="B141" s="78">
        <f t="shared" si="45"/>
        <v>12.576228584852188</v>
      </c>
      <c r="C141" s="107">
        <f t="shared" si="46"/>
        <v>12.296214663478782</v>
      </c>
      <c r="D141" s="72">
        <f t="shared" si="47"/>
        <v>0.2800139213734073</v>
      </c>
      <c r="E141" s="88">
        <f t="shared" si="48"/>
        <v>0</v>
      </c>
      <c r="F141" s="78">
        <f t="shared" si="49"/>
        <v>5.011714134135507</v>
      </c>
      <c r="G141" s="71">
        <f t="shared" si="50"/>
        <v>0.0003941498699699579</v>
      </c>
      <c r="H141" s="71">
        <f t="shared" si="51"/>
        <v>7.564120300846713</v>
      </c>
      <c r="I141" s="113">
        <f t="shared" si="52"/>
        <v>0.6014617378979213</v>
      </c>
      <c r="K141" s="34" t="s">
        <v>88</v>
      </c>
      <c r="L141" s="119">
        <v>1276289</v>
      </c>
      <c r="M141" s="119">
        <v>1247872</v>
      </c>
      <c r="N141" s="15">
        <v>28417</v>
      </c>
      <c r="O141" s="119">
        <v>0</v>
      </c>
      <c r="P141" s="119">
        <v>508610</v>
      </c>
      <c r="Q141" s="119">
        <v>40</v>
      </c>
      <c r="R141" s="119">
        <v>767639</v>
      </c>
      <c r="S141" s="15"/>
      <c r="T141" s="3">
        <v>101484240</v>
      </c>
      <c r="U141" s="17"/>
    </row>
    <row r="142" spans="1:21" ht="12">
      <c r="A142" s="106" t="s">
        <v>89</v>
      </c>
      <c r="B142" s="78">
        <f t="shared" si="45"/>
        <v>30.126607934657994</v>
      </c>
      <c r="C142" s="107">
        <f t="shared" si="46"/>
        <v>28.915261074615874</v>
      </c>
      <c r="D142" s="72">
        <f t="shared" si="47"/>
        <v>1.2113468600421207</v>
      </c>
      <c r="E142" s="88">
        <f t="shared" si="48"/>
        <v>0</v>
      </c>
      <c r="F142" s="78">
        <f t="shared" si="49"/>
        <v>7.038879456005595</v>
      </c>
      <c r="G142" s="71">
        <f t="shared" si="50"/>
        <v>0.03690757979102344</v>
      </c>
      <c r="H142" s="71">
        <f t="shared" si="51"/>
        <v>23.050820898861375</v>
      </c>
      <c r="I142" s="113">
        <f t="shared" si="52"/>
        <v>0.7651316387446144</v>
      </c>
      <c r="K142" s="34" t="s">
        <v>89</v>
      </c>
      <c r="L142" s="119">
        <v>2299437</v>
      </c>
      <c r="M142" s="119">
        <v>2206980</v>
      </c>
      <c r="N142" s="15">
        <v>92457</v>
      </c>
      <c r="O142" s="119">
        <v>0</v>
      </c>
      <c r="P142" s="119">
        <v>537248</v>
      </c>
      <c r="Q142" s="119">
        <v>2817</v>
      </c>
      <c r="R142" s="119">
        <v>1759372</v>
      </c>
      <c r="S142" s="15"/>
      <c r="T142" s="3">
        <v>76325785</v>
      </c>
      <c r="U142" s="18"/>
    </row>
    <row r="143" spans="1:21" ht="14.25" customHeight="1">
      <c r="A143" s="106" t="s">
        <v>90</v>
      </c>
      <c r="B143" s="78">
        <f t="shared" si="45"/>
        <v>31.24542826880812</v>
      </c>
      <c r="C143" s="107">
        <f t="shared" si="46"/>
        <v>30.009103357725436</v>
      </c>
      <c r="D143" s="72">
        <f t="shared" si="47"/>
        <v>1.2363249110826875</v>
      </c>
      <c r="E143" s="88">
        <f t="shared" si="48"/>
        <v>1.653448887807667</v>
      </c>
      <c r="F143" s="78">
        <f t="shared" si="49"/>
        <v>8.184441421341779</v>
      </c>
      <c r="G143" s="71">
        <f t="shared" si="50"/>
        <v>0.16224843609153483</v>
      </c>
      <c r="H143" s="71">
        <f t="shared" si="51"/>
        <v>24.552187299182474</v>
      </c>
      <c r="I143" s="113">
        <f t="shared" si="52"/>
        <v>0.7462925613631516</v>
      </c>
      <c r="K143" s="34" t="s">
        <v>90</v>
      </c>
      <c r="L143" s="119">
        <v>1758812</v>
      </c>
      <c r="M143" s="119">
        <v>1689219</v>
      </c>
      <c r="N143" s="15">
        <v>69593</v>
      </c>
      <c r="O143" s="119">
        <v>93073</v>
      </c>
      <c r="P143" s="119">
        <v>460704</v>
      </c>
      <c r="Q143" s="119">
        <v>9133</v>
      </c>
      <c r="R143" s="119">
        <v>1382048</v>
      </c>
      <c r="S143" s="15"/>
      <c r="T143" s="3">
        <v>56290219</v>
      </c>
      <c r="U143" s="17"/>
    </row>
    <row r="144" spans="1:21" ht="12">
      <c r="A144" s="106" t="s">
        <v>91</v>
      </c>
      <c r="B144" s="78">
        <f t="shared" si="45"/>
        <v>33.19628176011091</v>
      </c>
      <c r="C144" s="107">
        <f t="shared" si="46"/>
        <v>27.872194017812078</v>
      </c>
      <c r="D144" s="72">
        <f t="shared" si="47"/>
        <v>5.324087742298833</v>
      </c>
      <c r="E144" s="88">
        <f t="shared" si="48"/>
        <v>3.801653945485412</v>
      </c>
      <c r="F144" s="78">
        <f t="shared" si="49"/>
        <v>10.235569777950262</v>
      </c>
      <c r="G144" s="71">
        <f t="shared" si="50"/>
        <v>0.1412466406452705</v>
      </c>
      <c r="H144" s="71">
        <f t="shared" si="51"/>
        <v>26.621119287000788</v>
      </c>
      <c r="I144" s="113">
        <f t="shared" si="52"/>
        <v>0.7195298542824936</v>
      </c>
      <c r="K144" s="34" t="s">
        <v>91</v>
      </c>
      <c r="L144" s="119">
        <v>2438839</v>
      </c>
      <c r="M144" s="119">
        <v>2047693</v>
      </c>
      <c r="N144" s="15">
        <v>391146</v>
      </c>
      <c r="O144" s="119">
        <v>279297</v>
      </c>
      <c r="P144" s="119">
        <v>751979</v>
      </c>
      <c r="Q144" s="119">
        <v>10377</v>
      </c>
      <c r="R144" s="119">
        <v>1955780</v>
      </c>
      <c r="S144" s="15"/>
      <c r="T144" s="3">
        <v>73467234</v>
      </c>
      <c r="U144" s="17"/>
    </row>
    <row r="145" spans="1:21" ht="12">
      <c r="A145" s="106" t="s">
        <v>92</v>
      </c>
      <c r="B145" s="78">
        <f t="shared" si="45"/>
        <v>30.019775858893762</v>
      </c>
      <c r="C145" s="107">
        <f t="shared" si="46"/>
        <v>27.929165880545046</v>
      </c>
      <c r="D145" s="72">
        <f t="shared" si="47"/>
        <v>2.090609978348718</v>
      </c>
      <c r="E145" s="88">
        <f t="shared" si="48"/>
        <v>0</v>
      </c>
      <c r="F145" s="78">
        <f t="shared" si="49"/>
        <v>7.252063354964955</v>
      </c>
      <c r="G145" s="71">
        <f t="shared" si="50"/>
        <v>0.12550373222852645</v>
      </c>
      <c r="H145" s="71">
        <f t="shared" si="51"/>
        <v>22.642208771700282</v>
      </c>
      <c r="I145" s="113">
        <f t="shared" si="52"/>
        <v>0.7542430988868367</v>
      </c>
      <c r="K145" s="34" t="s">
        <v>92</v>
      </c>
      <c r="L145" s="119">
        <v>2504125</v>
      </c>
      <c r="M145" s="119">
        <v>2329735</v>
      </c>
      <c r="N145" s="15">
        <v>174390</v>
      </c>
      <c r="O145" s="119">
        <v>0</v>
      </c>
      <c r="P145" s="119">
        <v>604937</v>
      </c>
      <c r="Q145" s="119">
        <v>10469</v>
      </c>
      <c r="R145" s="119">
        <v>1888719</v>
      </c>
      <c r="S145" s="15"/>
      <c r="T145" s="3">
        <v>83415846</v>
      </c>
      <c r="U145" s="18"/>
    </row>
    <row r="146" spans="1:21" ht="16.5" customHeight="1">
      <c r="A146" s="106" t="s">
        <v>93</v>
      </c>
      <c r="B146" s="78">
        <f t="shared" si="45"/>
        <v>28.555649361544596</v>
      </c>
      <c r="C146" s="107">
        <f t="shared" si="46"/>
        <v>26.075262264583994</v>
      </c>
      <c r="D146" s="72">
        <f t="shared" si="47"/>
        <v>2.4803870969606012</v>
      </c>
      <c r="E146" s="88">
        <f t="shared" si="48"/>
        <v>3.1839587677007084</v>
      </c>
      <c r="F146" s="78">
        <f t="shared" si="49"/>
        <v>20.494660736717645</v>
      </c>
      <c r="G146" s="71">
        <f t="shared" si="50"/>
        <v>0.20381151846483514</v>
      </c>
      <c r="H146" s="71">
        <f t="shared" si="51"/>
        <v>11.041135874062826</v>
      </c>
      <c r="I146" s="113">
        <f t="shared" si="52"/>
        <v>0.34786616864022885</v>
      </c>
      <c r="K146" s="34" t="s">
        <v>93</v>
      </c>
      <c r="L146" s="119">
        <v>1245281</v>
      </c>
      <c r="M146" s="119">
        <v>1137114</v>
      </c>
      <c r="N146" s="15">
        <v>108167</v>
      </c>
      <c r="O146" s="119">
        <v>138849</v>
      </c>
      <c r="P146" s="119">
        <v>893750</v>
      </c>
      <c r="Q146" s="119">
        <v>8888</v>
      </c>
      <c r="R146" s="119">
        <v>481492</v>
      </c>
      <c r="S146" s="15"/>
      <c r="T146" s="3">
        <v>43608919</v>
      </c>
      <c r="U146" s="35"/>
    </row>
    <row r="147" spans="1:21" ht="16.5" customHeight="1">
      <c r="A147" s="106" t="s">
        <v>131</v>
      </c>
      <c r="B147" s="78">
        <f t="shared" si="45"/>
        <v>21.77644650379387</v>
      </c>
      <c r="C147" s="107">
        <f t="shared" si="46"/>
        <v>20.89295775493471</v>
      </c>
      <c r="D147" s="72">
        <f t="shared" si="47"/>
        <v>0.8834887488591631</v>
      </c>
      <c r="E147" s="88">
        <f t="shared" si="48"/>
        <v>1.5003436440903917</v>
      </c>
      <c r="F147" s="78">
        <f t="shared" si="49"/>
        <v>7.054859155266177</v>
      </c>
      <c r="G147" s="71">
        <f t="shared" si="50"/>
        <v>0.21984151905233257</v>
      </c>
      <c r="H147" s="71">
        <f t="shared" si="51"/>
        <v>16.002089473565754</v>
      </c>
      <c r="I147" s="113">
        <f t="shared" si="52"/>
        <v>0.6874697658869541</v>
      </c>
      <c r="K147" s="34" t="s">
        <v>131</v>
      </c>
      <c r="L147" s="119">
        <v>1690278</v>
      </c>
      <c r="M147" s="119">
        <v>1621702</v>
      </c>
      <c r="N147" s="15">
        <v>68576</v>
      </c>
      <c r="O147" s="119">
        <v>116456</v>
      </c>
      <c r="P147" s="119">
        <v>547595</v>
      </c>
      <c r="Q147" s="119">
        <v>17064</v>
      </c>
      <c r="R147" s="119">
        <v>1242075</v>
      </c>
      <c r="S147" s="15"/>
      <c r="T147" s="3">
        <v>77619551</v>
      </c>
      <c r="U147" s="35"/>
    </row>
    <row r="148" spans="1:21" ht="13.5" customHeight="1">
      <c r="A148" s="106" t="s">
        <v>288</v>
      </c>
      <c r="B148" s="78">
        <f t="shared" si="45"/>
        <v>27.954392120493992</v>
      </c>
      <c r="C148" s="107">
        <f t="shared" si="46"/>
        <v>25.531124628565674</v>
      </c>
      <c r="D148" s="72">
        <f t="shared" si="47"/>
        <v>2.4232674919283177</v>
      </c>
      <c r="E148" s="88">
        <f t="shared" si="48"/>
        <v>5.225833096432043</v>
      </c>
      <c r="F148" s="78">
        <f t="shared" si="49"/>
        <v>17.877289115029342</v>
      </c>
      <c r="G148" s="71">
        <f t="shared" si="50"/>
        <v>0.31298515542145844</v>
      </c>
      <c r="H148" s="71">
        <f t="shared" si="51"/>
        <v>14.989950946475235</v>
      </c>
      <c r="I148" s="113">
        <f t="shared" si="52"/>
        <v>0.45177363470180726</v>
      </c>
      <c r="K148" s="34" t="s">
        <v>288</v>
      </c>
      <c r="L148" s="119">
        <v>4658155</v>
      </c>
      <c r="M148" s="119">
        <v>4254356</v>
      </c>
      <c r="N148" s="15">
        <v>403799</v>
      </c>
      <c r="O148" s="119">
        <v>870802</v>
      </c>
      <c r="P148" s="119">
        <v>2978966</v>
      </c>
      <c r="Q148" s="119">
        <v>52154</v>
      </c>
      <c r="R148" s="119">
        <v>2497837</v>
      </c>
      <c r="S148" s="15"/>
      <c r="T148" s="3">
        <v>166634101</v>
      </c>
      <c r="U148" s="35"/>
    </row>
    <row r="149" spans="1:21" ht="16.5" customHeight="1">
      <c r="A149" s="106" t="s">
        <v>289</v>
      </c>
      <c r="B149" s="78">
        <f t="shared" si="45"/>
        <v>23.874490956296043</v>
      </c>
      <c r="C149" s="107">
        <f t="shared" si="46"/>
        <v>20.239578550670704</v>
      </c>
      <c r="D149" s="72">
        <f t="shared" si="47"/>
        <v>3.6349124056253403</v>
      </c>
      <c r="E149" s="88">
        <f t="shared" si="48"/>
        <v>5.264615067139959</v>
      </c>
      <c r="F149" s="78">
        <f t="shared" si="49"/>
        <v>10.439503941233847</v>
      </c>
      <c r="G149" s="71">
        <f t="shared" si="50"/>
        <v>0.3549224612409168</v>
      </c>
      <c r="H149" s="71">
        <f t="shared" si="51"/>
        <v>18.34467962096124</v>
      </c>
      <c r="I149" s="113">
        <f t="shared" si="52"/>
        <v>0.6295553338598302</v>
      </c>
      <c r="K149" s="34" t="s">
        <v>289</v>
      </c>
      <c r="L149" s="119">
        <v>2979582</v>
      </c>
      <c r="M149" s="119">
        <v>2525938</v>
      </c>
      <c r="N149" s="15">
        <v>453644</v>
      </c>
      <c r="O149" s="119">
        <v>657034</v>
      </c>
      <c r="P149" s="119">
        <v>1302870</v>
      </c>
      <c r="Q149" s="119">
        <v>44295</v>
      </c>
      <c r="R149" s="119">
        <v>2289451</v>
      </c>
      <c r="S149" s="15"/>
      <c r="T149" s="3">
        <v>124801907</v>
      </c>
      <c r="U149" s="35"/>
    </row>
    <row r="150" spans="1:21" ht="12">
      <c r="A150" s="106"/>
      <c r="B150" s="78"/>
      <c r="C150" s="108"/>
      <c r="D150" s="72"/>
      <c r="E150" s="88"/>
      <c r="F150" s="78"/>
      <c r="G150" s="71"/>
      <c r="H150" s="71"/>
      <c r="I150" s="113"/>
      <c r="K150" s="34"/>
      <c r="L150" s="3"/>
      <c r="M150" s="3"/>
      <c r="N150" s="15"/>
      <c r="O150" s="15"/>
      <c r="P150" s="15"/>
      <c r="Q150" s="15"/>
      <c r="R150" s="15"/>
      <c r="S150" s="15"/>
      <c r="T150" s="3"/>
      <c r="U150" s="35"/>
    </row>
    <row r="151" spans="1:21" ht="12">
      <c r="A151" s="76" t="s">
        <v>204</v>
      </c>
      <c r="B151" s="67">
        <f aca="true" t="shared" si="53" ref="B151:H153">+L151/$T151*1000</f>
        <v>59.02993321973998</v>
      </c>
      <c r="C151" s="105">
        <f t="shared" si="53"/>
        <v>54.64684633416822</v>
      </c>
      <c r="D151" s="69">
        <f t="shared" si="53"/>
        <v>4.3830868855717675</v>
      </c>
      <c r="E151" s="88">
        <f t="shared" si="53"/>
        <v>4.337327322637696</v>
      </c>
      <c r="F151" s="78">
        <f t="shared" si="53"/>
        <v>34.253305513017146</v>
      </c>
      <c r="G151" s="71">
        <f t="shared" si="53"/>
        <v>0.23600392441365936</v>
      </c>
      <c r="H151" s="71">
        <f t="shared" si="53"/>
        <v>28.87795110494687</v>
      </c>
      <c r="I151" s="113">
        <f aca="true" t="shared" si="54" ref="I151:I160">+H151/(E151+B151)</f>
        <v>0.455723521228038</v>
      </c>
      <c r="K151" s="30" t="s">
        <v>204</v>
      </c>
      <c r="L151" s="119">
        <v>11558419</v>
      </c>
      <c r="M151" s="119">
        <v>10700184</v>
      </c>
      <c r="N151" s="15">
        <v>858235</v>
      </c>
      <c r="O151" s="119">
        <v>849275</v>
      </c>
      <c r="P151" s="119">
        <v>6707005</v>
      </c>
      <c r="Q151" s="119">
        <v>46211</v>
      </c>
      <c r="R151" s="119">
        <v>5654478</v>
      </c>
      <c r="S151" s="3"/>
      <c r="T151" s="3">
        <v>195806066</v>
      </c>
      <c r="U151" s="20"/>
    </row>
    <row r="152" spans="1:21" ht="12">
      <c r="A152" s="106" t="s">
        <v>290</v>
      </c>
      <c r="B152" s="78">
        <f t="shared" si="53"/>
        <v>29.30167130513315</v>
      </c>
      <c r="C152" s="107">
        <f t="shared" si="53"/>
        <v>25.779782206540833</v>
      </c>
      <c r="D152" s="72">
        <f t="shared" si="53"/>
        <v>3.52188909859232</v>
      </c>
      <c r="E152" s="88">
        <f t="shared" si="53"/>
        <v>0</v>
      </c>
      <c r="F152" s="78">
        <f t="shared" si="53"/>
        <v>19.32548898915801</v>
      </c>
      <c r="G152" s="71">
        <f t="shared" si="53"/>
        <v>0.11863751621763907</v>
      </c>
      <c r="H152" s="71">
        <f t="shared" si="53"/>
        <v>9.857544799757502</v>
      </c>
      <c r="I152" s="113">
        <f t="shared" si="54"/>
        <v>0.33641578656404586</v>
      </c>
      <c r="K152" s="34" t="s">
        <v>290</v>
      </c>
      <c r="L152" s="119">
        <v>2089245</v>
      </c>
      <c r="M152" s="119">
        <v>1838130</v>
      </c>
      <c r="N152" s="15">
        <v>251115</v>
      </c>
      <c r="O152" s="119">
        <v>0</v>
      </c>
      <c r="P152" s="119">
        <v>1377931</v>
      </c>
      <c r="Q152" s="119">
        <v>8459</v>
      </c>
      <c r="R152" s="119">
        <v>702855</v>
      </c>
      <c r="S152" s="15"/>
      <c r="T152" s="38">
        <v>71301223</v>
      </c>
      <c r="U152" s="17"/>
    </row>
    <row r="153" spans="1:20" ht="12">
      <c r="A153" s="106" t="s">
        <v>291</v>
      </c>
      <c r="B153" s="78">
        <f t="shared" si="53"/>
        <v>37.88669980541331</v>
      </c>
      <c r="C153" s="107">
        <f t="shared" si="53"/>
        <v>33.45756871211621</v>
      </c>
      <c r="D153" s="72">
        <f t="shared" si="53"/>
        <v>4.429131093297098</v>
      </c>
      <c r="E153" s="88">
        <f t="shared" si="53"/>
        <v>1.9951755463005791</v>
      </c>
      <c r="F153" s="78">
        <f t="shared" si="53"/>
        <v>16.506949877265455</v>
      </c>
      <c r="G153" s="71">
        <f t="shared" si="53"/>
        <v>0.6507434427214932</v>
      </c>
      <c r="H153" s="71">
        <f t="shared" si="53"/>
        <v>22.72418203172694</v>
      </c>
      <c r="I153" s="113">
        <f t="shared" si="54"/>
        <v>0.5697871986039992</v>
      </c>
      <c r="K153" s="34" t="s">
        <v>291</v>
      </c>
      <c r="L153" s="119">
        <v>2441075</v>
      </c>
      <c r="M153" s="119">
        <v>2155702</v>
      </c>
      <c r="N153" s="15">
        <v>285373</v>
      </c>
      <c r="O153" s="119">
        <v>128551</v>
      </c>
      <c r="P153" s="119">
        <v>1063558</v>
      </c>
      <c r="Q153" s="119">
        <v>41928</v>
      </c>
      <c r="R153" s="119">
        <v>1464140</v>
      </c>
      <c r="S153" s="15"/>
      <c r="T153" s="3">
        <v>64430922</v>
      </c>
    </row>
    <row r="154" spans="1:9" ht="12">
      <c r="A154" s="75"/>
      <c r="B154" s="85"/>
      <c r="C154" s="86"/>
      <c r="D154" s="87"/>
      <c r="E154" s="74"/>
      <c r="F154" s="85"/>
      <c r="G154" s="86"/>
      <c r="H154" s="86"/>
      <c r="I154" s="87"/>
    </row>
    <row r="155" spans="1:21" ht="12">
      <c r="A155" s="106" t="s">
        <v>128</v>
      </c>
      <c r="B155" s="78">
        <f aca="true" t="shared" si="55" ref="B155:B160">+L155/$T155*1000</f>
        <v>36.241381718274596</v>
      </c>
      <c r="C155" s="107">
        <f aca="true" t="shared" si="56" ref="C155:C160">+M155/$T155*1000</f>
        <v>33.953590419414546</v>
      </c>
      <c r="D155" s="72">
        <f aca="true" t="shared" si="57" ref="D155:D160">+N155/$T155*1000</f>
        <v>2.2877912988600575</v>
      </c>
      <c r="E155" s="88">
        <f aca="true" t="shared" si="58" ref="E155:E160">+O155/$T155*1000</f>
        <v>3.014524340853636</v>
      </c>
      <c r="F155" s="78">
        <f aca="true" t="shared" si="59" ref="F155:F160">+P155/$T155*1000</f>
        <v>22.83025836289608</v>
      </c>
      <c r="G155" s="71">
        <f aca="true" t="shared" si="60" ref="G155:G160">+Q155/$T155*1000</f>
        <v>0.6022907220972109</v>
      </c>
      <c r="H155" s="71">
        <f aca="true" t="shared" si="61" ref="H155:H160">+R155/$T155*1000</f>
        <v>15.823356974134947</v>
      </c>
      <c r="I155" s="113">
        <f t="shared" si="54"/>
        <v>0.40308219991920224</v>
      </c>
      <c r="K155" s="34" t="s">
        <v>128</v>
      </c>
      <c r="L155" s="119">
        <v>1864748</v>
      </c>
      <c r="M155" s="119">
        <v>1747033</v>
      </c>
      <c r="N155" s="15">
        <v>117715</v>
      </c>
      <c r="O155" s="119">
        <v>155108</v>
      </c>
      <c r="P155" s="119">
        <v>1174698</v>
      </c>
      <c r="Q155" s="119">
        <v>30990</v>
      </c>
      <c r="R155" s="119">
        <v>814168</v>
      </c>
      <c r="S155" s="15"/>
      <c r="T155" s="3">
        <v>51453557</v>
      </c>
      <c r="U155" s="18"/>
    </row>
    <row r="156" spans="1:21" ht="12">
      <c r="A156" s="106" t="s">
        <v>129</v>
      </c>
      <c r="B156" s="78">
        <f t="shared" si="55"/>
        <v>34.60507519647526</v>
      </c>
      <c r="C156" s="107">
        <f t="shared" si="56"/>
        <v>29.035939702050896</v>
      </c>
      <c r="D156" s="72">
        <f t="shared" si="57"/>
        <v>5.569135494424358</v>
      </c>
      <c r="E156" s="88">
        <f t="shared" si="58"/>
        <v>2.67937784873724</v>
      </c>
      <c r="F156" s="78">
        <f t="shared" si="59"/>
        <v>18.215639810406397</v>
      </c>
      <c r="G156" s="71">
        <f t="shared" si="60"/>
        <v>0.49524130147883927</v>
      </c>
      <c r="H156" s="71">
        <f t="shared" si="61"/>
        <v>18.57357193332726</v>
      </c>
      <c r="I156" s="113">
        <f t="shared" si="54"/>
        <v>0.4981586268894507</v>
      </c>
      <c r="K156" s="34" t="s">
        <v>129</v>
      </c>
      <c r="L156" s="119">
        <v>4070928</v>
      </c>
      <c r="M156" s="119">
        <v>3415777</v>
      </c>
      <c r="N156" s="15">
        <v>655151</v>
      </c>
      <c r="O156" s="119">
        <v>315201</v>
      </c>
      <c r="P156" s="119">
        <v>2142881</v>
      </c>
      <c r="Q156" s="119">
        <v>58260</v>
      </c>
      <c r="R156" s="119">
        <v>2184988</v>
      </c>
      <c r="S156" s="15"/>
      <c r="T156" s="3">
        <v>117639623</v>
      </c>
      <c r="U156" s="17"/>
    </row>
    <row r="157" spans="1:21" ht="12">
      <c r="A157" s="106" t="s">
        <v>134</v>
      </c>
      <c r="B157" s="78">
        <f t="shared" si="55"/>
        <v>35.52726236878804</v>
      </c>
      <c r="C157" s="107">
        <f t="shared" si="56"/>
        <v>31.069314156419143</v>
      </c>
      <c r="D157" s="72">
        <f t="shared" si="57"/>
        <v>4.457948212368897</v>
      </c>
      <c r="E157" s="88">
        <f t="shared" si="58"/>
        <v>3.224763135946824</v>
      </c>
      <c r="F157" s="78">
        <f t="shared" si="59"/>
        <v>18.1720268637364</v>
      </c>
      <c r="G157" s="71">
        <f t="shared" si="60"/>
        <v>0.45370580615269807</v>
      </c>
      <c r="H157" s="71">
        <f t="shared" si="61"/>
        <v>20.126292834845767</v>
      </c>
      <c r="I157" s="113">
        <f t="shared" si="54"/>
        <v>0.519361054621175</v>
      </c>
      <c r="K157" s="34" t="s">
        <v>134</v>
      </c>
      <c r="L157" s="119">
        <v>2938381</v>
      </c>
      <c r="M157" s="119">
        <v>2569674</v>
      </c>
      <c r="N157" s="15">
        <v>368707</v>
      </c>
      <c r="O157" s="119">
        <v>266713</v>
      </c>
      <c r="P157" s="119">
        <v>1502968</v>
      </c>
      <c r="Q157" s="119">
        <v>37525</v>
      </c>
      <c r="R157" s="119">
        <v>1664601</v>
      </c>
      <c r="S157" s="15"/>
      <c r="T157" s="3">
        <v>82707780</v>
      </c>
      <c r="U157" s="36"/>
    </row>
    <row r="158" spans="1:21" ht="12">
      <c r="A158" s="106" t="s">
        <v>130</v>
      </c>
      <c r="B158" s="78">
        <f t="shared" si="55"/>
        <v>32.17770928210125</v>
      </c>
      <c r="C158" s="107">
        <f t="shared" si="56"/>
        <v>29.24839894960283</v>
      </c>
      <c r="D158" s="72">
        <f t="shared" si="57"/>
        <v>2.9293103324984244</v>
      </c>
      <c r="E158" s="88">
        <f t="shared" si="58"/>
        <v>4.406857556773584</v>
      </c>
      <c r="F158" s="78">
        <f t="shared" si="59"/>
        <v>14.99191337527035</v>
      </c>
      <c r="G158" s="71">
        <f t="shared" si="60"/>
        <v>0.35625074941865015</v>
      </c>
      <c r="H158" s="71">
        <f t="shared" si="61"/>
        <v>21.236402714185836</v>
      </c>
      <c r="I158" s="113">
        <f t="shared" si="54"/>
        <v>0.5804743515951647</v>
      </c>
      <c r="K158" s="34" t="s">
        <v>130</v>
      </c>
      <c r="L158" s="119">
        <v>5044280</v>
      </c>
      <c r="M158" s="119">
        <v>4585072</v>
      </c>
      <c r="N158" s="15">
        <v>459208</v>
      </c>
      <c r="O158" s="119">
        <v>690833</v>
      </c>
      <c r="P158" s="119">
        <v>2350180</v>
      </c>
      <c r="Q158" s="119">
        <v>55847</v>
      </c>
      <c r="R158" s="119">
        <v>3329086</v>
      </c>
      <c r="S158" s="15"/>
      <c r="T158" s="3">
        <v>156763179</v>
      </c>
      <c r="U158" s="18"/>
    </row>
    <row r="159" spans="1:21" ht="13.5" customHeight="1">
      <c r="A159" s="106" t="s">
        <v>132</v>
      </c>
      <c r="B159" s="78">
        <f t="shared" si="55"/>
        <v>30.26310024054607</v>
      </c>
      <c r="C159" s="107">
        <f t="shared" si="56"/>
        <v>26.389032013607682</v>
      </c>
      <c r="D159" s="72">
        <f t="shared" si="57"/>
        <v>3.874068226938388</v>
      </c>
      <c r="E159" s="88">
        <f t="shared" si="58"/>
        <v>0</v>
      </c>
      <c r="F159" s="78">
        <f t="shared" si="59"/>
        <v>16.52966711489747</v>
      </c>
      <c r="G159" s="71">
        <f t="shared" si="60"/>
        <v>0.13761772598526303</v>
      </c>
      <c r="H159" s="71">
        <f t="shared" si="61"/>
        <v>13.595815399663332</v>
      </c>
      <c r="I159" s="113">
        <f t="shared" si="54"/>
        <v>0.4492538864689036</v>
      </c>
      <c r="K159" s="34" t="s">
        <v>132</v>
      </c>
      <c r="L159" s="119">
        <v>971769</v>
      </c>
      <c r="M159" s="119">
        <v>847370</v>
      </c>
      <c r="N159" s="15">
        <v>124399</v>
      </c>
      <c r="O159" s="119">
        <v>0</v>
      </c>
      <c r="P159" s="119">
        <v>530779</v>
      </c>
      <c r="Q159" s="119">
        <v>4419</v>
      </c>
      <c r="R159" s="119">
        <v>436571</v>
      </c>
      <c r="S159" s="15"/>
      <c r="T159" s="3">
        <v>32110689</v>
      </c>
      <c r="U159" s="17"/>
    </row>
    <row r="160" spans="1:21" ht="12.75" thickBot="1">
      <c r="A160" s="106" t="s">
        <v>133</v>
      </c>
      <c r="B160" s="91">
        <f t="shared" si="55"/>
        <v>28.160688941532207</v>
      </c>
      <c r="C160" s="109">
        <f t="shared" si="56"/>
        <v>25.552918237113797</v>
      </c>
      <c r="D160" s="93">
        <f t="shared" si="57"/>
        <v>2.607770704418408</v>
      </c>
      <c r="E160" s="94">
        <f t="shared" si="58"/>
        <v>0</v>
      </c>
      <c r="F160" s="91">
        <f t="shared" si="59"/>
        <v>16.50993659395891</v>
      </c>
      <c r="G160" s="92">
        <f t="shared" si="60"/>
        <v>0.10216392584049723</v>
      </c>
      <c r="H160" s="92">
        <f t="shared" si="61"/>
        <v>11.5485884217328</v>
      </c>
      <c r="I160" s="113">
        <f t="shared" si="54"/>
        <v>0.41009608982614787</v>
      </c>
      <c r="K160" s="34" t="s">
        <v>133</v>
      </c>
      <c r="L160" s="119">
        <v>983767</v>
      </c>
      <c r="M160" s="119">
        <v>892667</v>
      </c>
      <c r="N160" s="15">
        <v>91100</v>
      </c>
      <c r="O160" s="119">
        <v>0</v>
      </c>
      <c r="P160" s="119">
        <v>576759</v>
      </c>
      <c r="Q160" s="119">
        <v>3569</v>
      </c>
      <c r="R160" s="119">
        <v>403439</v>
      </c>
      <c r="S160" s="15"/>
      <c r="T160" s="3">
        <v>34934053</v>
      </c>
      <c r="U160" s="18"/>
    </row>
    <row r="162" spans="1:9" ht="30" customHeight="1">
      <c r="A162" s="163" t="s">
        <v>125</v>
      </c>
      <c r="B162" s="181"/>
      <c r="C162" s="181"/>
      <c r="D162" s="181"/>
      <c r="E162" s="181"/>
      <c r="F162" s="181"/>
      <c r="G162" s="181"/>
      <c r="H162" s="181"/>
      <c r="I162" s="181"/>
    </row>
  </sheetData>
  <sheetProtection/>
  <mergeCells count="27">
    <mergeCell ref="A162:I162"/>
    <mergeCell ref="L40:N40"/>
    <mergeCell ref="P40:S40"/>
    <mergeCell ref="L92:N92"/>
    <mergeCell ref="P92:S92"/>
    <mergeCell ref="L125:N125"/>
    <mergeCell ref="P125:S125"/>
    <mergeCell ref="B40:D40"/>
    <mergeCell ref="A88:I88"/>
    <mergeCell ref="A124:I124"/>
    <mergeCell ref="L3:N3"/>
    <mergeCell ref="P3:S3"/>
    <mergeCell ref="A1:I1"/>
    <mergeCell ref="A39:I39"/>
    <mergeCell ref="A2:I2"/>
    <mergeCell ref="B3:D3"/>
    <mergeCell ref="F3:I3"/>
    <mergeCell ref="A38:I38"/>
    <mergeCell ref="A36:I36"/>
    <mergeCell ref="A91:I91"/>
    <mergeCell ref="F40:I40"/>
    <mergeCell ref="B92:D92"/>
    <mergeCell ref="F92:I92"/>
    <mergeCell ref="B125:D125"/>
    <mergeCell ref="F125:I125"/>
    <mergeCell ref="A90:I90"/>
    <mergeCell ref="A123:I123"/>
  </mergeCells>
  <printOptions/>
  <pageMargins left="0.75" right="0.75" top="1" bottom="1" header="0.5" footer="0.5"/>
  <pageSetup fitToHeight="3" fitToWidth="1" orientation="portrait" scale="68"/>
  <rowBreaks count="4" manualBreakCount="4">
    <brk id="37" max="9" man="1"/>
    <brk id="87" max="9" man="1"/>
    <brk id="89" max="9" man="1"/>
    <brk id="90" max="9" man="1"/>
  </rowBreaks>
</worksheet>
</file>

<file path=xl/worksheets/sheet3.xml><?xml version="1.0" encoding="utf-8"?>
<worksheet xmlns="http://schemas.openxmlformats.org/spreadsheetml/2006/main" xmlns:r="http://schemas.openxmlformats.org/officeDocument/2006/relationships">
  <dimension ref="A3:S143"/>
  <sheetViews>
    <sheetView workbookViewId="0" topLeftCell="L1">
      <selection activeCell="X26" sqref="X26"/>
    </sheetView>
  </sheetViews>
  <sheetFormatPr defaultColWidth="11.421875" defaultRowHeight="12.75"/>
  <cols>
    <col min="1" max="1" width="41.140625" style="0" customWidth="1"/>
    <col min="2" max="2" width="11.421875" style="0" customWidth="1"/>
    <col min="3" max="3" width="12.421875" style="0" customWidth="1"/>
    <col min="5" max="5" width="12.00390625" style="0" customWidth="1"/>
    <col min="6" max="6" width="13.00390625" style="0" customWidth="1"/>
    <col min="8" max="9" width="12.7109375" style="0" customWidth="1"/>
    <col min="11" max="11" width="38.140625" style="0" customWidth="1"/>
    <col min="15" max="15" width="11.28125" style="0" customWidth="1"/>
    <col min="16" max="16" width="27.421875" style="0" customWidth="1"/>
  </cols>
  <sheetData>
    <row r="3" spans="1:11" ht="70.5" customHeight="1">
      <c r="A3" s="120">
        <v>2012</v>
      </c>
      <c r="B3" s="2" t="s">
        <v>265</v>
      </c>
      <c r="C3" s="2" t="s">
        <v>266</v>
      </c>
      <c r="D3" s="2" t="s">
        <v>267</v>
      </c>
      <c r="E3" s="2" t="s">
        <v>268</v>
      </c>
      <c r="F3" s="2" t="s">
        <v>7</v>
      </c>
      <c r="G3" s="2" t="s">
        <v>8</v>
      </c>
      <c r="H3" s="2" t="s">
        <v>9</v>
      </c>
      <c r="I3" s="2"/>
      <c r="K3" s="65" t="s">
        <v>42</v>
      </c>
    </row>
    <row r="4" spans="2:14" ht="70.5" customHeight="1">
      <c r="B4" s="2"/>
      <c r="C4" s="2"/>
      <c r="D4" s="2"/>
      <c r="E4" s="2"/>
      <c r="F4" s="2"/>
      <c r="G4" s="2"/>
      <c r="H4" s="2"/>
      <c r="I4" s="2"/>
      <c r="L4">
        <v>1992</v>
      </c>
      <c r="M4">
        <v>2002</v>
      </c>
      <c r="N4">
        <v>2012</v>
      </c>
    </row>
    <row r="5" spans="1:16" ht="12.75">
      <c r="A5" s="115" t="s">
        <v>10</v>
      </c>
      <c r="B5" s="119">
        <v>565403215</v>
      </c>
      <c r="C5" s="119">
        <v>508145653</v>
      </c>
      <c r="D5" s="15">
        <v>57257562</v>
      </c>
      <c r="E5" s="119">
        <v>38651549</v>
      </c>
      <c r="F5" s="119">
        <v>317978483</v>
      </c>
      <c r="G5" s="119">
        <v>7433484</v>
      </c>
      <c r="H5" s="119">
        <v>278642797</v>
      </c>
      <c r="I5" s="152">
        <f>+H5/(B5+E5)</f>
        <v>0.4612873097049194</v>
      </c>
      <c r="K5" s="115" t="s">
        <v>10</v>
      </c>
      <c r="L5" s="121">
        <v>42.067402762823626</v>
      </c>
      <c r="M5" s="122">
        <v>44.9435480167777</v>
      </c>
      <c r="N5" s="123">
        <v>40.75518297524263</v>
      </c>
      <c r="P5" t="s">
        <v>162</v>
      </c>
    </row>
    <row r="6" spans="1:19" ht="12.75">
      <c r="A6" s="115" t="s">
        <v>118</v>
      </c>
      <c r="B6" s="119">
        <v>21086920</v>
      </c>
      <c r="C6" s="119">
        <v>18997147</v>
      </c>
      <c r="D6" s="15">
        <v>2089773</v>
      </c>
      <c r="E6" s="119">
        <v>1173685</v>
      </c>
      <c r="F6" s="119">
        <v>10408975</v>
      </c>
      <c r="G6" s="119">
        <v>31479</v>
      </c>
      <c r="H6" s="119">
        <v>11820151</v>
      </c>
      <c r="I6" s="152">
        <f aca="true" t="shared" si="0" ref="I6:I11">+H6/(B6+E6)</f>
        <v>0.5309896563907405</v>
      </c>
      <c r="K6" s="115" t="s">
        <v>118</v>
      </c>
      <c r="L6" s="124">
        <v>37.51413960817937</v>
      </c>
      <c r="M6" s="122">
        <v>45.1607160222238</v>
      </c>
      <c r="N6" s="123">
        <v>44.40810679751533</v>
      </c>
      <c r="Q6">
        <v>1992</v>
      </c>
      <c r="R6">
        <v>2002</v>
      </c>
      <c r="S6">
        <v>2012</v>
      </c>
    </row>
    <row r="7" spans="1:19" ht="25.5">
      <c r="A7" s="115" t="s">
        <v>45</v>
      </c>
      <c r="B7" s="119">
        <v>15496398</v>
      </c>
      <c r="C7" s="119">
        <v>14972839</v>
      </c>
      <c r="D7" s="15">
        <v>523559</v>
      </c>
      <c r="E7" s="119">
        <v>660240</v>
      </c>
      <c r="F7" s="119">
        <v>5230545</v>
      </c>
      <c r="G7" s="119">
        <v>14654</v>
      </c>
      <c r="H7" s="119">
        <v>10911439</v>
      </c>
      <c r="I7" s="152">
        <f t="shared" si="0"/>
        <v>0.6753533129850405</v>
      </c>
      <c r="K7" s="115" t="s">
        <v>45</v>
      </c>
      <c r="L7" s="124">
        <v>51.501168392687596</v>
      </c>
      <c r="M7" s="122">
        <v>55.06163920066268</v>
      </c>
      <c r="N7" s="123">
        <v>54.55020449253751</v>
      </c>
      <c r="P7" s="115" t="s">
        <v>10</v>
      </c>
      <c r="Q7" s="160">
        <v>2.841700621389012</v>
      </c>
      <c r="R7" s="158">
        <v>4.5946100488627915</v>
      </c>
      <c r="S7" s="157">
        <v>3.218153526798975</v>
      </c>
    </row>
    <row r="8" spans="1:19" ht="12.75">
      <c r="A8" s="115" t="s">
        <v>46</v>
      </c>
      <c r="B8" s="119">
        <v>11558419</v>
      </c>
      <c r="C8" s="119">
        <v>10700184</v>
      </c>
      <c r="D8" s="15">
        <v>858235</v>
      </c>
      <c r="E8" s="119">
        <v>849275</v>
      </c>
      <c r="F8" s="119">
        <v>6707005</v>
      </c>
      <c r="G8" s="119">
        <v>46211</v>
      </c>
      <c r="H8" s="119">
        <v>5654478</v>
      </c>
      <c r="I8" s="152">
        <f t="shared" si="0"/>
        <v>0.455723521228038</v>
      </c>
      <c r="K8" s="115" t="s">
        <v>46</v>
      </c>
      <c r="L8" s="124">
        <v>55.08147206857238</v>
      </c>
      <c r="M8" s="122">
        <v>62.16777431765733</v>
      </c>
      <c r="N8" s="123">
        <v>59.02993321973998</v>
      </c>
      <c r="P8" s="115" t="s">
        <v>118</v>
      </c>
      <c r="Q8" s="161">
        <v>3.261361118872741</v>
      </c>
      <c r="R8" s="158">
        <v>5.789322418332836</v>
      </c>
      <c r="S8" s="157">
        <v>4.404297630161772</v>
      </c>
    </row>
    <row r="9" spans="1:19" ht="12.75">
      <c r="A9" s="115" t="s">
        <v>47</v>
      </c>
      <c r="B9" s="119">
        <v>7331382</v>
      </c>
      <c r="C9" s="119">
        <v>6729548</v>
      </c>
      <c r="D9" s="15">
        <v>601834</v>
      </c>
      <c r="E9" s="119">
        <v>480128</v>
      </c>
      <c r="F9" s="119">
        <v>4778452</v>
      </c>
      <c r="G9" s="119">
        <v>62230</v>
      </c>
      <c r="H9" s="119">
        <v>2970828</v>
      </c>
      <c r="I9" s="152">
        <f t="shared" si="0"/>
        <v>0.38031417741256174</v>
      </c>
      <c r="K9" s="115" t="s">
        <v>47</v>
      </c>
      <c r="L9" s="124">
        <v>73.02178675583234</v>
      </c>
      <c r="M9" s="122">
        <v>88.38106758070803</v>
      </c>
      <c r="N9" s="123">
        <v>70.27293579142432</v>
      </c>
      <c r="P9" s="115" t="s">
        <v>45</v>
      </c>
      <c r="Q9" s="161">
        <v>1.5554082818642572</v>
      </c>
      <c r="R9" s="158">
        <v>4.404509504915522</v>
      </c>
      <c r="S9" s="157">
        <v>1.5007046074856645</v>
      </c>
    </row>
    <row r="10" spans="1:19" ht="12.75">
      <c r="A10" s="115" t="s">
        <v>11</v>
      </c>
      <c r="B10" s="119">
        <v>23934850</v>
      </c>
      <c r="C10" s="119">
        <v>22820532</v>
      </c>
      <c r="D10" s="15">
        <v>1114318</v>
      </c>
      <c r="E10" s="119">
        <v>1274574</v>
      </c>
      <c r="F10" s="119">
        <v>3665291</v>
      </c>
      <c r="G10" s="119">
        <v>56902</v>
      </c>
      <c r="H10" s="119">
        <v>21487231</v>
      </c>
      <c r="I10" s="152">
        <f t="shared" si="0"/>
        <v>0.8523491453037563</v>
      </c>
      <c r="K10" s="115" t="s">
        <v>102</v>
      </c>
      <c r="L10" s="124">
        <v>43.28339921899995</v>
      </c>
      <c r="M10" s="122">
        <v>46.21434678343583</v>
      </c>
      <c r="N10" s="123">
        <v>49.13468060684969</v>
      </c>
      <c r="P10" s="115" t="s">
        <v>46</v>
      </c>
      <c r="Q10" s="161">
        <v>3.6408563311349904</v>
      </c>
      <c r="R10" s="158">
        <v>5.3049309098618584</v>
      </c>
      <c r="S10" s="157">
        <v>4.139978993296356</v>
      </c>
    </row>
    <row r="11" spans="1:19" ht="12.75">
      <c r="A11" s="115" t="s">
        <v>12</v>
      </c>
      <c r="B11" s="119">
        <v>2299437</v>
      </c>
      <c r="C11" s="119">
        <v>2206980</v>
      </c>
      <c r="D11" s="15">
        <v>92457</v>
      </c>
      <c r="E11" s="119">
        <v>0</v>
      </c>
      <c r="F11" s="119">
        <v>537248</v>
      </c>
      <c r="G11" s="119">
        <v>2817</v>
      </c>
      <c r="H11" s="119">
        <v>1759372</v>
      </c>
      <c r="I11" s="152">
        <f t="shared" si="0"/>
        <v>0.7651316387446144</v>
      </c>
      <c r="P11" s="115" t="s">
        <v>47</v>
      </c>
      <c r="Q11" s="161">
        <v>5.212886654156978</v>
      </c>
      <c r="R11" s="158">
        <v>14.049587533000592</v>
      </c>
      <c r="S11" s="157">
        <v>4.811667226188119</v>
      </c>
    </row>
    <row r="12" spans="1:19" ht="12.75">
      <c r="A12" s="115"/>
      <c r="B12" s="119"/>
      <c r="C12" s="119"/>
      <c r="D12" s="15"/>
      <c r="E12" s="119"/>
      <c r="F12" s="119"/>
      <c r="G12" s="119"/>
      <c r="H12" s="119"/>
      <c r="I12" s="119"/>
      <c r="P12" s="115" t="s">
        <v>103</v>
      </c>
      <c r="Q12" s="161">
        <v>1.0995861857602292</v>
      </c>
      <c r="R12" s="158">
        <v>3.1469553370358665</v>
      </c>
      <c r="S12" s="157">
        <v>2.1035851531706853</v>
      </c>
    </row>
    <row r="13" spans="1:11" ht="12">
      <c r="A13" s="14"/>
      <c r="B13" s="119"/>
      <c r="C13" s="119"/>
      <c r="D13" s="15"/>
      <c r="E13" s="119"/>
      <c r="F13" s="119"/>
      <c r="G13" s="119"/>
      <c r="H13" s="119"/>
      <c r="I13" s="119"/>
      <c r="K13" s="65" t="s">
        <v>43</v>
      </c>
    </row>
    <row r="14" spans="1:14" ht="12">
      <c r="A14" s="14" t="s">
        <v>13</v>
      </c>
      <c r="B14" s="119">
        <v>55473119</v>
      </c>
      <c r="C14" s="119">
        <v>51399718</v>
      </c>
      <c r="D14" s="15">
        <v>4073401</v>
      </c>
      <c r="E14" s="119">
        <v>3163327</v>
      </c>
      <c r="F14" s="119">
        <v>27124977</v>
      </c>
      <c r="G14" s="119">
        <v>154574</v>
      </c>
      <c r="H14" s="119">
        <v>31356895</v>
      </c>
      <c r="I14" s="152">
        <f aca="true" t="shared" si="1" ref="I14:I77">+H14/(B14+E14)</f>
        <v>0.5347680007754904</v>
      </c>
      <c r="L14">
        <v>1992</v>
      </c>
      <c r="M14">
        <v>2002</v>
      </c>
      <c r="N14">
        <v>2012</v>
      </c>
    </row>
    <row r="15" spans="1:14" ht="12.75">
      <c r="A15" s="14" t="s">
        <v>226</v>
      </c>
      <c r="B15" s="119">
        <v>714758</v>
      </c>
      <c r="C15" s="119">
        <v>688942</v>
      </c>
      <c r="D15" s="15">
        <v>25816</v>
      </c>
      <c r="E15" s="119">
        <v>1339</v>
      </c>
      <c r="F15" s="119">
        <v>307448</v>
      </c>
      <c r="G15" s="119">
        <v>31</v>
      </c>
      <c r="H15" s="119">
        <v>408618</v>
      </c>
      <c r="I15" s="152">
        <f t="shared" si="1"/>
        <v>0.5706182263017441</v>
      </c>
      <c r="K15" s="115" t="s">
        <v>10</v>
      </c>
      <c r="L15" s="121">
        <v>2.4488186497446773</v>
      </c>
      <c r="M15" s="128">
        <v>2.7911078510649183</v>
      </c>
      <c r="N15" s="127">
        <v>2.7860664919840548</v>
      </c>
    </row>
    <row r="16" spans="1:16" ht="16.5">
      <c r="A16" s="14" t="s">
        <v>227</v>
      </c>
      <c r="B16" s="119">
        <v>144280</v>
      </c>
      <c r="C16" s="119">
        <v>128927</v>
      </c>
      <c r="D16" s="15">
        <v>15353</v>
      </c>
      <c r="E16" s="119">
        <v>0</v>
      </c>
      <c r="F16" s="119">
        <v>117335</v>
      </c>
      <c r="G16" s="119">
        <v>0</v>
      </c>
      <c r="H16" s="119">
        <v>26945</v>
      </c>
      <c r="I16" s="152">
        <f t="shared" si="1"/>
        <v>0.18675492098696977</v>
      </c>
      <c r="K16" s="115" t="s">
        <v>118</v>
      </c>
      <c r="L16" s="130">
        <v>1.913762682421696</v>
      </c>
      <c r="M16" s="128">
        <v>1.96157424976384</v>
      </c>
      <c r="N16" s="127">
        <v>2.4717279160086814</v>
      </c>
      <c r="P16" s="159" t="s">
        <v>188</v>
      </c>
    </row>
    <row r="17" spans="1:14" ht="12.75">
      <c r="A17" s="14" t="s">
        <v>228</v>
      </c>
      <c r="B17" s="119">
        <v>542288</v>
      </c>
      <c r="C17" s="119">
        <v>487020</v>
      </c>
      <c r="D17" s="15">
        <v>55268</v>
      </c>
      <c r="E17" s="119">
        <v>55626</v>
      </c>
      <c r="F17" s="119">
        <v>332432</v>
      </c>
      <c r="G17" s="119">
        <v>1111</v>
      </c>
      <c r="H17" s="119">
        <v>264371</v>
      </c>
      <c r="I17" s="152">
        <f t="shared" si="1"/>
        <v>0.4421555608331633</v>
      </c>
      <c r="K17" s="115" t="s">
        <v>45</v>
      </c>
      <c r="L17" s="130">
        <v>2.221481201543612</v>
      </c>
      <c r="M17" s="128">
        <v>2.0685751696310537</v>
      </c>
      <c r="N17" s="127">
        <v>2.3241676558741564</v>
      </c>
    </row>
    <row r="18" spans="1:14" ht="12.75">
      <c r="A18" s="14" t="s">
        <v>229</v>
      </c>
      <c r="B18" s="119">
        <v>268396</v>
      </c>
      <c r="C18" s="119">
        <v>235285</v>
      </c>
      <c r="D18" s="15">
        <v>33111</v>
      </c>
      <c r="E18" s="119">
        <v>637</v>
      </c>
      <c r="F18" s="119">
        <v>203198</v>
      </c>
      <c r="G18" s="119">
        <v>0</v>
      </c>
      <c r="H18" s="119">
        <v>65835</v>
      </c>
      <c r="I18" s="152">
        <f t="shared" si="1"/>
        <v>0.24470975679563473</v>
      </c>
      <c r="K18" s="115" t="s">
        <v>46</v>
      </c>
      <c r="L18" s="130">
        <v>3.5525437890032903</v>
      </c>
      <c r="M18" s="128">
        <v>3.882350838968457</v>
      </c>
      <c r="N18" s="127">
        <v>4.337327322637696</v>
      </c>
    </row>
    <row r="19" spans="1:14" ht="12.75">
      <c r="A19" s="14" t="s">
        <v>230</v>
      </c>
      <c r="B19" s="119">
        <v>166196</v>
      </c>
      <c r="C19" s="119">
        <v>157361</v>
      </c>
      <c r="D19" s="15">
        <v>8835</v>
      </c>
      <c r="E19" s="119">
        <v>63189</v>
      </c>
      <c r="F19" s="119">
        <v>125265</v>
      </c>
      <c r="G19" s="119">
        <v>13172</v>
      </c>
      <c r="H19" s="119">
        <v>90948</v>
      </c>
      <c r="I19" s="152">
        <f t="shared" si="1"/>
        <v>0.3964862567299518</v>
      </c>
      <c r="K19" s="115" t="s">
        <v>47</v>
      </c>
      <c r="L19" s="130">
        <v>4.301464664759693</v>
      </c>
      <c r="M19" s="128">
        <v>4.77970135894069</v>
      </c>
      <c r="N19" s="127">
        <v>4.602134238219338</v>
      </c>
    </row>
    <row r="20" spans="1:14" ht="12.75">
      <c r="A20" s="14" t="s">
        <v>231</v>
      </c>
      <c r="B20" s="119">
        <v>360788</v>
      </c>
      <c r="C20" s="119">
        <v>328712</v>
      </c>
      <c r="D20" s="15">
        <v>32076</v>
      </c>
      <c r="E20" s="119">
        <v>34625</v>
      </c>
      <c r="F20" s="119">
        <v>273568</v>
      </c>
      <c r="G20" s="119">
        <v>1255</v>
      </c>
      <c r="H20" s="119">
        <v>120590</v>
      </c>
      <c r="I20" s="152">
        <f t="shared" si="1"/>
        <v>0.30497226950049694</v>
      </c>
      <c r="K20" s="115" t="s">
        <v>102</v>
      </c>
      <c r="L20" s="130">
        <v>2.1394225197713364</v>
      </c>
      <c r="M20" s="128">
        <v>2.3957477983702478</v>
      </c>
      <c r="N20" s="127">
        <v>2.6165105024595863</v>
      </c>
    </row>
    <row r="21" spans="1:9" ht="12">
      <c r="A21" s="14" t="s">
        <v>232</v>
      </c>
      <c r="B21" s="119">
        <v>194657</v>
      </c>
      <c r="C21" s="119">
        <v>189939</v>
      </c>
      <c r="D21" s="15">
        <v>4718</v>
      </c>
      <c r="E21" s="119">
        <v>519</v>
      </c>
      <c r="F21" s="119">
        <v>143917</v>
      </c>
      <c r="G21" s="119">
        <v>0</v>
      </c>
      <c r="H21" s="119">
        <v>51259</v>
      </c>
      <c r="I21" s="152">
        <f t="shared" si="1"/>
        <v>0.26262962659343364</v>
      </c>
    </row>
    <row r="22" spans="1:9" ht="12">
      <c r="A22" s="14" t="s">
        <v>233</v>
      </c>
      <c r="B22" s="119">
        <v>167686</v>
      </c>
      <c r="C22" s="119">
        <v>149231</v>
      </c>
      <c r="D22" s="15">
        <v>18455</v>
      </c>
      <c r="E22" s="119">
        <v>486</v>
      </c>
      <c r="F22" s="119">
        <v>126163</v>
      </c>
      <c r="G22" s="119">
        <v>0</v>
      </c>
      <c r="H22" s="119">
        <v>42009</v>
      </c>
      <c r="I22" s="152">
        <f t="shared" si="1"/>
        <v>0.24979782603524964</v>
      </c>
    </row>
    <row r="23" spans="1:16" ht="12">
      <c r="A23" s="14" t="s">
        <v>234</v>
      </c>
      <c r="B23" s="119">
        <v>247945</v>
      </c>
      <c r="C23" s="119">
        <v>212019</v>
      </c>
      <c r="D23" s="15">
        <v>35926</v>
      </c>
      <c r="E23" s="119">
        <v>18295</v>
      </c>
      <c r="F23" s="119">
        <v>144383</v>
      </c>
      <c r="G23" s="119">
        <v>382</v>
      </c>
      <c r="H23" s="119">
        <v>121475</v>
      </c>
      <c r="I23" s="152">
        <f t="shared" si="1"/>
        <v>0.45626126802884615</v>
      </c>
      <c r="K23" s="65" t="s">
        <v>44</v>
      </c>
      <c r="P23" t="s">
        <v>287</v>
      </c>
    </row>
    <row r="24" spans="1:19" ht="12">
      <c r="A24" s="14" t="s">
        <v>235</v>
      </c>
      <c r="B24" s="119">
        <v>162142</v>
      </c>
      <c r="C24" s="119">
        <v>146997</v>
      </c>
      <c r="D24" s="15">
        <v>15145</v>
      </c>
      <c r="E24" s="119">
        <v>19665</v>
      </c>
      <c r="F24" s="119">
        <v>74136</v>
      </c>
      <c r="G24" s="119">
        <v>0</v>
      </c>
      <c r="H24" s="119">
        <v>107671</v>
      </c>
      <c r="I24" s="152">
        <f t="shared" si="1"/>
        <v>0.5922269219557003</v>
      </c>
      <c r="L24">
        <v>1992</v>
      </c>
      <c r="M24">
        <v>2002</v>
      </c>
      <c r="N24">
        <v>2012</v>
      </c>
      <c r="Q24">
        <v>1992</v>
      </c>
      <c r="R24">
        <v>2002</v>
      </c>
      <c r="S24">
        <v>2012</v>
      </c>
    </row>
    <row r="25" spans="1:19" ht="25.5">
      <c r="A25" s="14" t="s">
        <v>236</v>
      </c>
      <c r="B25" s="119">
        <v>128696</v>
      </c>
      <c r="C25" s="119">
        <v>107447</v>
      </c>
      <c r="D25" s="15">
        <v>21249</v>
      </c>
      <c r="E25" s="119">
        <v>1713</v>
      </c>
      <c r="F25" s="119">
        <v>82868</v>
      </c>
      <c r="G25" s="119">
        <v>0</v>
      </c>
      <c r="H25" s="119">
        <v>47541</v>
      </c>
      <c r="I25" s="152">
        <f t="shared" si="1"/>
        <v>0.364553059988191</v>
      </c>
      <c r="K25" s="115" t="s">
        <v>10</v>
      </c>
      <c r="L25" s="131">
        <v>0.47773655690640715</v>
      </c>
      <c r="M25" s="129">
        <v>0.4573705025396002</v>
      </c>
      <c r="N25" s="125">
        <v>0.4612873097049194</v>
      </c>
      <c r="P25" s="115" t="s">
        <v>10</v>
      </c>
      <c r="Q25" s="121">
        <v>22.89284011853689</v>
      </c>
      <c r="R25" s="128">
        <v>25.367188699238653</v>
      </c>
      <c r="S25" s="127">
        <v>22.920406027148392</v>
      </c>
    </row>
    <row r="26" spans="1:19" ht="12.75">
      <c r="A26" s="14" t="s">
        <v>237</v>
      </c>
      <c r="B26" s="119">
        <v>125571</v>
      </c>
      <c r="C26" s="119">
        <v>121076</v>
      </c>
      <c r="D26" s="15">
        <v>4495</v>
      </c>
      <c r="E26" s="119">
        <v>302</v>
      </c>
      <c r="F26" s="119">
        <v>77527</v>
      </c>
      <c r="G26" s="119">
        <v>376</v>
      </c>
      <c r="H26" s="119">
        <v>47970</v>
      </c>
      <c r="I26" s="152">
        <f t="shared" si="1"/>
        <v>0.3810984087135446</v>
      </c>
      <c r="K26" s="115" t="s">
        <v>118</v>
      </c>
      <c r="L26" s="132">
        <v>0.47054037126947706</v>
      </c>
      <c r="M26" s="129">
        <v>0.49593795960454345</v>
      </c>
      <c r="N26" s="125">
        <v>0.5309896563907405</v>
      </c>
      <c r="P26" s="115" t="s">
        <v>118</v>
      </c>
      <c r="Q26" s="130">
        <v>20.839721700904178</v>
      </c>
      <c r="R26" s="128">
        <v>23.69105579520209</v>
      </c>
      <c r="S26" s="127">
        <v>21.920834026622526</v>
      </c>
    </row>
    <row r="27" spans="1:19" ht="12.75">
      <c r="A27" s="14" t="s">
        <v>238</v>
      </c>
      <c r="B27" s="119">
        <v>842042</v>
      </c>
      <c r="C27" s="119">
        <v>813140</v>
      </c>
      <c r="D27" s="15">
        <v>28902</v>
      </c>
      <c r="E27" s="119">
        <v>66079</v>
      </c>
      <c r="F27" s="119">
        <v>359325</v>
      </c>
      <c r="G27" s="119">
        <v>407</v>
      </c>
      <c r="H27" s="119">
        <v>548389</v>
      </c>
      <c r="I27" s="152">
        <f t="shared" si="1"/>
        <v>0.603872171219474</v>
      </c>
      <c r="K27" s="115" t="s">
        <v>45</v>
      </c>
      <c r="L27" s="132">
        <v>0.7262439685380114</v>
      </c>
      <c r="M27" s="129">
        <v>0.6436501976195428</v>
      </c>
      <c r="N27" s="125">
        <v>0.6753533129850405</v>
      </c>
      <c r="P27" s="115" t="s">
        <v>45</v>
      </c>
      <c r="Q27" s="130">
        <v>14.637254205590601</v>
      </c>
      <c r="R27" s="128">
        <v>20.28910493884597</v>
      </c>
      <c r="S27" s="127">
        <v>18.412491687256587</v>
      </c>
    </row>
    <row r="28" spans="1:19" ht="12.75">
      <c r="A28" s="14" t="s">
        <v>239</v>
      </c>
      <c r="B28" s="119">
        <v>2358403</v>
      </c>
      <c r="C28" s="119">
        <v>2130501</v>
      </c>
      <c r="D28" s="15">
        <v>227902</v>
      </c>
      <c r="E28" s="119">
        <v>113156</v>
      </c>
      <c r="F28" s="119">
        <v>1499595</v>
      </c>
      <c r="G28" s="119">
        <v>2585</v>
      </c>
      <c r="H28" s="119">
        <v>969379</v>
      </c>
      <c r="I28" s="152">
        <f t="shared" si="1"/>
        <v>0.39221357855507394</v>
      </c>
      <c r="K28" s="115" t="s">
        <v>46</v>
      </c>
      <c r="L28" s="132">
        <v>0.5251317366051611</v>
      </c>
      <c r="M28" s="129">
        <v>0.4333387193277354</v>
      </c>
      <c r="N28" s="125">
        <v>0.455723521228038</v>
      </c>
      <c r="P28" s="115" t="s">
        <v>46</v>
      </c>
      <c r="Q28" s="130">
        <v>27.773523235394435</v>
      </c>
      <c r="R28" s="128">
        <v>37.315877871836285</v>
      </c>
      <c r="S28" s="127">
        <v>34.253305513017146</v>
      </c>
    </row>
    <row r="29" spans="1:19" ht="12.75">
      <c r="A29" s="14" t="s">
        <v>240</v>
      </c>
      <c r="B29" s="119">
        <v>98527</v>
      </c>
      <c r="C29" s="119">
        <v>88002</v>
      </c>
      <c r="D29" s="15">
        <v>10525</v>
      </c>
      <c r="E29" s="119">
        <v>0</v>
      </c>
      <c r="F29" s="119">
        <v>41900</v>
      </c>
      <c r="G29" s="119">
        <v>0</v>
      </c>
      <c r="H29" s="119">
        <v>56627</v>
      </c>
      <c r="I29" s="152">
        <f t="shared" si="1"/>
        <v>0.5747358592061059</v>
      </c>
      <c r="K29" s="115" t="s">
        <v>47</v>
      </c>
      <c r="L29" s="132">
        <v>0.42935719875916667</v>
      </c>
      <c r="M29" s="129">
        <v>0.3870124731289079</v>
      </c>
      <c r="N29" s="125">
        <v>0.38031417741256174</v>
      </c>
      <c r="P29" s="115" t="s">
        <v>47</v>
      </c>
      <c r="Q29" s="130">
        <v>43.99064877886604</v>
      </c>
      <c r="R29" s="128">
        <v>56.555143597342884</v>
      </c>
      <c r="S29" s="127">
        <v>45.802530897776585</v>
      </c>
    </row>
    <row r="30" spans="1:19" ht="12.75">
      <c r="A30" s="14" t="s">
        <v>241</v>
      </c>
      <c r="B30" s="119">
        <v>175427</v>
      </c>
      <c r="C30" s="119">
        <v>145476</v>
      </c>
      <c r="D30" s="15">
        <v>29951</v>
      </c>
      <c r="E30" s="119">
        <v>12830</v>
      </c>
      <c r="F30" s="119">
        <v>118807</v>
      </c>
      <c r="G30" s="119">
        <v>169</v>
      </c>
      <c r="H30" s="119">
        <v>69281</v>
      </c>
      <c r="I30" s="152">
        <f t="shared" si="1"/>
        <v>0.36801287601523447</v>
      </c>
      <c r="K30" s="115" t="s">
        <v>103</v>
      </c>
      <c r="L30" s="132">
        <v>0.6139250261635668</v>
      </c>
      <c r="M30" s="129">
        <v>0.6178852692517711</v>
      </c>
      <c r="N30" s="125">
        <v>0.8523491453037563</v>
      </c>
      <c r="P30" s="115" t="s">
        <v>103</v>
      </c>
      <c r="Q30" s="130">
        <v>17.39756862626229</v>
      </c>
      <c r="R30" s="128">
        <v>18.432479153116123</v>
      </c>
      <c r="S30" s="127">
        <v>7.524296271593959</v>
      </c>
    </row>
    <row r="31" spans="1:14" ht="12">
      <c r="A31" s="14" t="s">
        <v>242</v>
      </c>
      <c r="B31" s="119">
        <v>140625</v>
      </c>
      <c r="C31" s="119">
        <v>132692</v>
      </c>
      <c r="D31" s="15">
        <v>7933</v>
      </c>
      <c r="E31" s="119">
        <v>1398</v>
      </c>
      <c r="F31" s="119">
        <v>107573</v>
      </c>
      <c r="G31" s="119">
        <v>0</v>
      </c>
      <c r="H31" s="119">
        <v>34450</v>
      </c>
      <c r="I31" s="152">
        <f t="shared" si="1"/>
        <v>0.24256634488779985</v>
      </c>
      <c r="N31" s="126"/>
    </row>
    <row r="32" spans="1:9" ht="12">
      <c r="A32" s="14" t="s">
        <v>243</v>
      </c>
      <c r="B32" s="119">
        <v>144978</v>
      </c>
      <c r="C32" s="119">
        <v>141927</v>
      </c>
      <c r="D32" s="15">
        <v>3051</v>
      </c>
      <c r="E32" s="119">
        <v>37301</v>
      </c>
      <c r="F32" s="119">
        <v>118105</v>
      </c>
      <c r="G32" s="119">
        <v>3366</v>
      </c>
      <c r="H32" s="119">
        <v>60808</v>
      </c>
      <c r="I32" s="152">
        <f t="shared" si="1"/>
        <v>0.33359849461539726</v>
      </c>
    </row>
    <row r="33" spans="1:13" ht="24">
      <c r="A33" s="14" t="s">
        <v>244</v>
      </c>
      <c r="B33" s="119">
        <v>141351</v>
      </c>
      <c r="C33" s="119">
        <v>127148</v>
      </c>
      <c r="D33" s="15">
        <v>14203</v>
      </c>
      <c r="E33" s="119">
        <v>3784</v>
      </c>
      <c r="F33" s="119">
        <v>63667</v>
      </c>
      <c r="G33" s="119">
        <v>0</v>
      </c>
      <c r="H33" s="119">
        <v>81468</v>
      </c>
      <c r="I33" s="152">
        <f t="shared" si="1"/>
        <v>0.561325662314397</v>
      </c>
      <c r="K33" s="65" t="s">
        <v>221</v>
      </c>
      <c r="L33">
        <v>2012</v>
      </c>
      <c r="M33" s="1" t="s">
        <v>209</v>
      </c>
    </row>
    <row r="34" spans="1:16" ht="12.75">
      <c r="A34" s="14" t="s">
        <v>245</v>
      </c>
      <c r="B34" s="119">
        <v>18744</v>
      </c>
      <c r="C34" s="119">
        <v>18191</v>
      </c>
      <c r="D34" s="15">
        <v>553</v>
      </c>
      <c r="E34" s="119">
        <v>0</v>
      </c>
      <c r="F34" s="119">
        <v>3639</v>
      </c>
      <c r="G34" s="119">
        <v>0</v>
      </c>
      <c r="H34" s="119">
        <v>15105</v>
      </c>
      <c r="I34" s="152">
        <f t="shared" si="1"/>
        <v>0.8058578745198464</v>
      </c>
      <c r="K34" s="115" t="s">
        <v>286</v>
      </c>
      <c r="L34" s="123">
        <f aca="true" t="shared" si="2" ref="L34:L40">+O34/P34*1000</f>
        <v>43.63182269707675</v>
      </c>
      <c r="M34" s="122"/>
      <c r="O34" s="3">
        <v>605311301</v>
      </c>
      <c r="P34" s="15">
        <v>13873161000</v>
      </c>
    </row>
    <row r="35" spans="1:16" ht="12.75">
      <c r="A35" s="14" t="s">
        <v>246</v>
      </c>
      <c r="B35" s="119">
        <v>166926</v>
      </c>
      <c r="C35" s="119">
        <v>157087</v>
      </c>
      <c r="D35" s="15">
        <v>9839</v>
      </c>
      <c r="E35" s="119">
        <v>32403</v>
      </c>
      <c r="F35" s="119">
        <v>136318</v>
      </c>
      <c r="G35" s="119">
        <v>545</v>
      </c>
      <c r="H35" s="119">
        <v>62466</v>
      </c>
      <c r="I35" s="152">
        <f t="shared" si="1"/>
        <v>0.3133813945788119</v>
      </c>
      <c r="K35" s="115" t="s">
        <v>285</v>
      </c>
      <c r="L35" s="123">
        <f t="shared" si="2"/>
        <v>56.85873436962399</v>
      </c>
      <c r="M35" s="151">
        <f aca="true" t="shared" si="3" ref="M35:M42">+L35/L$34-1</f>
        <v>0.3031482724060808</v>
      </c>
      <c r="O35" s="3">
        <v>60216421</v>
      </c>
      <c r="P35" s="3">
        <v>1059053137</v>
      </c>
    </row>
    <row r="36" spans="1:16" ht="12.75">
      <c r="A36" s="14" t="s">
        <v>247</v>
      </c>
      <c r="B36" s="119">
        <v>281616</v>
      </c>
      <c r="C36" s="119">
        <v>268902</v>
      </c>
      <c r="D36" s="15">
        <v>12714</v>
      </c>
      <c r="E36" s="119">
        <v>31318</v>
      </c>
      <c r="F36" s="119">
        <v>212451</v>
      </c>
      <c r="G36" s="119">
        <v>28665</v>
      </c>
      <c r="H36" s="119">
        <v>71818</v>
      </c>
      <c r="I36" s="152">
        <f t="shared" si="1"/>
        <v>0.22949887196661276</v>
      </c>
      <c r="K36" s="115" t="s">
        <v>118</v>
      </c>
      <c r="L36" s="123">
        <f t="shared" si="2"/>
        <v>52.257643785701035</v>
      </c>
      <c r="M36" s="151">
        <f t="shared" si="3"/>
        <v>0.1976956394535907</v>
      </c>
      <c r="O36" s="3">
        <v>24814225</v>
      </c>
      <c r="P36" s="15">
        <v>474843931</v>
      </c>
    </row>
    <row r="37" spans="1:16" ht="12.75">
      <c r="A37" s="14" t="s">
        <v>248</v>
      </c>
      <c r="B37" s="119">
        <v>82230</v>
      </c>
      <c r="C37" s="119">
        <v>70794</v>
      </c>
      <c r="D37" s="15">
        <v>11436</v>
      </c>
      <c r="E37" s="119">
        <v>0</v>
      </c>
      <c r="F37" s="119">
        <v>61538</v>
      </c>
      <c r="G37" s="119">
        <v>62</v>
      </c>
      <c r="H37" s="119">
        <v>20630</v>
      </c>
      <c r="I37" s="152">
        <f t="shared" si="1"/>
        <v>0.25088167335522316</v>
      </c>
      <c r="K37" s="115" t="s">
        <v>45</v>
      </c>
      <c r="L37" s="123">
        <f t="shared" si="2"/>
        <v>56.037282459716785</v>
      </c>
      <c r="M37" s="151">
        <f t="shared" si="3"/>
        <v>0.2843213736168573</v>
      </c>
      <c r="O37" s="3">
        <v>15918841</v>
      </c>
      <c r="P37" s="15">
        <v>284075892</v>
      </c>
    </row>
    <row r="38" spans="1:16" ht="12.75">
      <c r="A38" s="14" t="s">
        <v>249</v>
      </c>
      <c r="B38" s="119">
        <v>143046</v>
      </c>
      <c r="C38" s="119">
        <v>132729</v>
      </c>
      <c r="D38" s="15">
        <v>10317</v>
      </c>
      <c r="E38" s="119">
        <v>2744</v>
      </c>
      <c r="F38" s="119">
        <v>98343</v>
      </c>
      <c r="G38" s="119">
        <v>4</v>
      </c>
      <c r="H38" s="119">
        <v>47443</v>
      </c>
      <c r="I38" s="152">
        <f t="shared" si="1"/>
        <v>0.3254201248370944</v>
      </c>
      <c r="K38" s="115" t="s">
        <v>46</v>
      </c>
      <c r="L38" s="123">
        <f t="shared" si="2"/>
        <v>60.80630821723368</v>
      </c>
      <c r="M38" s="151">
        <f t="shared" si="3"/>
        <v>0.3936229214945812</v>
      </c>
      <c r="O38" s="3">
        <v>11906244</v>
      </c>
      <c r="P38" s="15">
        <v>195806066</v>
      </c>
    </row>
    <row r="39" spans="1:16" ht="12.75">
      <c r="A39" s="14" t="s">
        <v>250</v>
      </c>
      <c r="B39" s="119">
        <v>177867</v>
      </c>
      <c r="C39" s="119">
        <v>165735</v>
      </c>
      <c r="D39" s="15">
        <v>12132</v>
      </c>
      <c r="E39" s="119">
        <v>0</v>
      </c>
      <c r="F39" s="119">
        <v>112569</v>
      </c>
      <c r="G39" s="119">
        <v>0</v>
      </c>
      <c r="H39" s="119">
        <v>65298</v>
      </c>
      <c r="I39" s="152">
        <f t="shared" si="1"/>
        <v>0.36711700315404205</v>
      </c>
      <c r="K39" s="115" t="s">
        <v>47</v>
      </c>
      <c r="L39" s="123">
        <f t="shared" si="2"/>
        <v>72.62830320224684</v>
      </c>
      <c r="M39" s="151">
        <f t="shared" si="3"/>
        <v>0.6645718357100125</v>
      </c>
      <c r="O39" s="3">
        <v>7577111</v>
      </c>
      <c r="P39" s="15">
        <v>104327248</v>
      </c>
    </row>
    <row r="40" spans="1:16" ht="12.75">
      <c r="A40" s="14" t="s">
        <v>251</v>
      </c>
      <c r="B40" s="119">
        <v>2044989</v>
      </c>
      <c r="C40" s="119">
        <v>1922143</v>
      </c>
      <c r="D40" s="15">
        <v>122846</v>
      </c>
      <c r="E40" s="119">
        <v>128764</v>
      </c>
      <c r="F40" s="119">
        <v>1257188</v>
      </c>
      <c r="G40" s="119">
        <v>4412</v>
      </c>
      <c r="H40" s="119">
        <v>912153</v>
      </c>
      <c r="I40" s="152">
        <f t="shared" si="1"/>
        <v>0.4196212725180828</v>
      </c>
      <c r="K40" s="115" t="s">
        <v>103</v>
      </c>
      <c r="L40" s="123">
        <f t="shared" si="2"/>
        <v>54.26229592464571</v>
      </c>
      <c r="M40" s="151">
        <f t="shared" si="3"/>
        <v>0.2436403654592496</v>
      </c>
      <c r="O40" s="3">
        <v>26432652</v>
      </c>
      <c r="P40" s="15">
        <v>487127416</v>
      </c>
    </row>
    <row r="41" spans="1:16" ht="12.75">
      <c r="A41" s="14" t="s">
        <v>252</v>
      </c>
      <c r="B41" s="119">
        <v>132906</v>
      </c>
      <c r="C41" s="119">
        <v>120310</v>
      </c>
      <c r="D41" s="15">
        <v>12596</v>
      </c>
      <c r="E41" s="119">
        <v>20635</v>
      </c>
      <c r="F41" s="119">
        <v>95671</v>
      </c>
      <c r="G41" s="119">
        <v>2088</v>
      </c>
      <c r="H41" s="119">
        <v>55782</v>
      </c>
      <c r="I41" s="152">
        <f t="shared" si="1"/>
        <v>0.36330361271582184</v>
      </c>
      <c r="K41" s="156" t="s">
        <v>283</v>
      </c>
      <c r="L41" s="123">
        <f>+O41/P41*1000</f>
        <v>45.26561974470077</v>
      </c>
      <c r="M41" s="151">
        <f t="shared" si="3"/>
        <v>0.037445078995828496</v>
      </c>
      <c r="O41" s="155">
        <v>9791336</v>
      </c>
      <c r="P41" s="3">
        <v>216308449</v>
      </c>
    </row>
    <row r="42" spans="1:16" ht="12.75">
      <c r="A42" s="14" t="s">
        <v>253</v>
      </c>
      <c r="B42" s="119">
        <v>5102075</v>
      </c>
      <c r="C42" s="119">
        <v>4921855</v>
      </c>
      <c r="D42" s="15">
        <v>180220</v>
      </c>
      <c r="E42" s="119">
        <v>208215</v>
      </c>
      <c r="F42" s="119">
        <v>1445159</v>
      </c>
      <c r="G42" s="119">
        <v>262</v>
      </c>
      <c r="H42" s="119">
        <v>3864869</v>
      </c>
      <c r="I42" s="152">
        <f t="shared" si="1"/>
        <v>0.7278075208698583</v>
      </c>
      <c r="K42" s="156" t="s">
        <v>284</v>
      </c>
      <c r="L42" s="123">
        <f>+O42/P42*1000</f>
        <v>41.64788696943376</v>
      </c>
      <c r="M42" s="151">
        <f t="shared" si="3"/>
        <v>-0.045469925504072695</v>
      </c>
      <c r="O42" s="155">
        <v>15696014</v>
      </c>
      <c r="P42" s="3">
        <v>376874198</v>
      </c>
    </row>
    <row r="43" spans="1:9" ht="12">
      <c r="A43" s="14" t="s">
        <v>254</v>
      </c>
      <c r="B43" s="119">
        <v>21086920</v>
      </c>
      <c r="C43" s="119">
        <v>18997147</v>
      </c>
      <c r="D43" s="15">
        <v>2089773</v>
      </c>
      <c r="E43" s="119">
        <v>1173685</v>
      </c>
      <c r="F43" s="119">
        <v>10408975</v>
      </c>
      <c r="G43" s="119">
        <v>31479</v>
      </c>
      <c r="H43" s="119">
        <v>11820151</v>
      </c>
      <c r="I43" s="152">
        <f t="shared" si="1"/>
        <v>0.5309896563907405</v>
      </c>
    </row>
    <row r="44" spans="1:13" ht="13.5">
      <c r="A44" s="14" t="s">
        <v>255</v>
      </c>
      <c r="B44" s="119">
        <v>509160</v>
      </c>
      <c r="C44" s="119">
        <v>480275</v>
      </c>
      <c r="D44" s="15">
        <v>28885</v>
      </c>
      <c r="E44" s="119">
        <v>67524</v>
      </c>
      <c r="F44" s="119">
        <v>371642</v>
      </c>
      <c r="G44" s="119">
        <v>1587</v>
      </c>
      <c r="H44" s="119">
        <v>203455</v>
      </c>
      <c r="I44" s="152">
        <f t="shared" si="1"/>
        <v>0.35280153428914274</v>
      </c>
      <c r="K44" s="136" t="s">
        <v>183</v>
      </c>
      <c r="L44" s="134"/>
      <c r="M44" s="135"/>
    </row>
    <row r="45" spans="1:14" ht="13.5">
      <c r="A45" s="14" t="s">
        <v>256</v>
      </c>
      <c r="B45" s="119">
        <v>627182</v>
      </c>
      <c r="C45" s="119">
        <v>546882</v>
      </c>
      <c r="D45" s="15">
        <v>80300</v>
      </c>
      <c r="E45" s="119">
        <v>52142</v>
      </c>
      <c r="F45" s="119">
        <v>419959</v>
      </c>
      <c r="G45" s="119">
        <v>252</v>
      </c>
      <c r="H45" s="119">
        <v>259113</v>
      </c>
      <c r="I45" s="152">
        <f t="shared" si="1"/>
        <v>0.3814277134327655</v>
      </c>
      <c r="K45" s="133"/>
      <c r="L45" s="134" t="s">
        <v>180</v>
      </c>
      <c r="M45" s="135" t="s">
        <v>181</v>
      </c>
      <c r="N45" t="s">
        <v>182</v>
      </c>
    </row>
    <row r="46" spans="1:13" ht="12.75">
      <c r="A46" s="14" t="s">
        <v>257</v>
      </c>
      <c r="B46" s="119">
        <v>1324816</v>
      </c>
      <c r="C46" s="119">
        <v>1188029</v>
      </c>
      <c r="D46" s="15">
        <v>136787</v>
      </c>
      <c r="E46" s="119">
        <v>114352</v>
      </c>
      <c r="F46" s="119">
        <v>803723</v>
      </c>
      <c r="G46" s="119">
        <v>6079</v>
      </c>
      <c r="H46" s="119">
        <v>629366</v>
      </c>
      <c r="I46" s="152">
        <f t="shared" si="1"/>
        <v>0.4373123916040379</v>
      </c>
      <c r="K46" s="136" t="s">
        <v>222</v>
      </c>
      <c r="L46" s="138">
        <v>31.44607194227806</v>
      </c>
      <c r="M46" s="138">
        <v>4.784453195561339</v>
      </c>
    </row>
    <row r="47" spans="1:13" ht="12">
      <c r="A47" s="14" t="s">
        <v>258</v>
      </c>
      <c r="B47" s="119">
        <v>286543</v>
      </c>
      <c r="C47" s="119">
        <v>265670</v>
      </c>
      <c r="D47" s="15">
        <v>20873</v>
      </c>
      <c r="E47" s="119">
        <v>43790</v>
      </c>
      <c r="F47" s="119">
        <v>173881</v>
      </c>
      <c r="G47" s="119">
        <v>1515</v>
      </c>
      <c r="H47" s="119">
        <v>154937</v>
      </c>
      <c r="I47" s="152">
        <f t="shared" si="1"/>
        <v>0.4690327639079353</v>
      </c>
      <c r="K47" t="s">
        <v>139</v>
      </c>
      <c r="L47" s="138">
        <v>33.37047303978369</v>
      </c>
      <c r="M47" s="138">
        <v>3.719273861508659</v>
      </c>
    </row>
    <row r="48" spans="1:13" ht="12">
      <c r="A48" s="14" t="s">
        <v>259</v>
      </c>
      <c r="B48" s="119">
        <v>1286638</v>
      </c>
      <c r="C48" s="119">
        <v>1207035</v>
      </c>
      <c r="D48" s="15">
        <v>79603</v>
      </c>
      <c r="E48" s="119">
        <v>97640</v>
      </c>
      <c r="F48" s="119">
        <v>623192</v>
      </c>
      <c r="G48" s="119">
        <v>10280</v>
      </c>
      <c r="H48" s="119">
        <v>750806</v>
      </c>
      <c r="I48" s="152">
        <f t="shared" si="1"/>
        <v>0.5423809379329875</v>
      </c>
      <c r="K48" t="s">
        <v>223</v>
      </c>
      <c r="L48" s="138">
        <v>31.647889392255518</v>
      </c>
      <c r="M48" s="138">
        <v>3.1409965322274025</v>
      </c>
    </row>
    <row r="49" spans="1:13" ht="12">
      <c r="A49" s="14" t="s">
        <v>260</v>
      </c>
      <c r="B49" s="119">
        <v>113304</v>
      </c>
      <c r="C49" s="119">
        <v>99814</v>
      </c>
      <c r="D49" s="15">
        <v>13490</v>
      </c>
      <c r="E49" s="119">
        <v>322</v>
      </c>
      <c r="F49" s="119">
        <v>87922</v>
      </c>
      <c r="G49" s="119">
        <v>145</v>
      </c>
      <c r="H49" s="119">
        <v>25559</v>
      </c>
      <c r="I49" s="152">
        <f t="shared" si="1"/>
        <v>0.22493971450196257</v>
      </c>
      <c r="K49" t="s">
        <v>168</v>
      </c>
      <c r="L49" s="138">
        <v>34.79159381984938</v>
      </c>
      <c r="M49" s="138">
        <v>4.911332021898191</v>
      </c>
    </row>
    <row r="50" spans="1:13" ht="12">
      <c r="A50" s="14" t="s">
        <v>261</v>
      </c>
      <c r="B50" s="119">
        <v>398005</v>
      </c>
      <c r="C50" s="119">
        <v>356878</v>
      </c>
      <c r="D50" s="15">
        <v>41127</v>
      </c>
      <c r="E50" s="119">
        <v>200</v>
      </c>
      <c r="F50" s="119">
        <v>258855</v>
      </c>
      <c r="G50" s="119">
        <v>0</v>
      </c>
      <c r="H50" s="119">
        <v>139350</v>
      </c>
      <c r="I50" s="152">
        <f t="shared" si="1"/>
        <v>0.34994537989226654</v>
      </c>
      <c r="K50" t="s">
        <v>189</v>
      </c>
      <c r="L50" s="138">
        <v>35.52700407596568</v>
      </c>
      <c r="M50" s="138">
        <v>4.05760338654639</v>
      </c>
    </row>
    <row r="51" spans="1:13" ht="12">
      <c r="A51" s="14" t="s">
        <v>262</v>
      </c>
      <c r="B51" s="119">
        <v>152207</v>
      </c>
      <c r="C51" s="119">
        <v>139277</v>
      </c>
      <c r="D51" s="15">
        <v>12930</v>
      </c>
      <c r="E51" s="119">
        <v>0</v>
      </c>
      <c r="F51" s="119">
        <v>99920</v>
      </c>
      <c r="G51" s="119">
        <v>52</v>
      </c>
      <c r="H51" s="119">
        <v>52235</v>
      </c>
      <c r="I51" s="152">
        <f t="shared" si="1"/>
        <v>0.34318395343183955</v>
      </c>
      <c r="K51" t="s">
        <v>101</v>
      </c>
      <c r="L51" s="138">
        <v>38.533068272611494</v>
      </c>
      <c r="M51" s="138">
        <v>3.4329525468393696</v>
      </c>
    </row>
    <row r="52" spans="1:13" ht="12">
      <c r="A52" s="14" t="s">
        <v>61</v>
      </c>
      <c r="B52" s="119">
        <v>378913</v>
      </c>
      <c r="C52" s="119">
        <v>356307</v>
      </c>
      <c r="D52" s="15">
        <v>22606</v>
      </c>
      <c r="E52" s="119">
        <v>0</v>
      </c>
      <c r="F52" s="119">
        <v>120657</v>
      </c>
      <c r="G52" s="119">
        <v>0</v>
      </c>
      <c r="H52" s="119">
        <v>258256</v>
      </c>
      <c r="I52" s="152">
        <f t="shared" si="1"/>
        <v>0.6815707035651983</v>
      </c>
      <c r="K52" t="s">
        <v>169</v>
      </c>
      <c r="L52" s="138">
        <v>28.873709269514254</v>
      </c>
      <c r="M52" s="138">
        <v>2.327028000220942</v>
      </c>
    </row>
    <row r="53" spans="1:13" ht="12">
      <c r="A53" s="14" t="s">
        <v>62</v>
      </c>
      <c r="B53" s="119">
        <v>382256</v>
      </c>
      <c r="C53" s="119">
        <v>354350</v>
      </c>
      <c r="D53" s="15">
        <v>27906</v>
      </c>
      <c r="E53" s="119">
        <v>121933</v>
      </c>
      <c r="F53" s="119">
        <v>255229</v>
      </c>
      <c r="G53" s="119">
        <v>19456</v>
      </c>
      <c r="H53" s="119">
        <v>229504</v>
      </c>
      <c r="I53" s="152">
        <f t="shared" si="1"/>
        <v>0.45519438147202734</v>
      </c>
      <c r="K53" t="s">
        <v>170</v>
      </c>
      <c r="L53" s="138">
        <v>32.16230465564659</v>
      </c>
      <c r="M53" s="138">
        <v>2.0069027809242663</v>
      </c>
    </row>
    <row r="54" spans="1:13" ht="12">
      <c r="A54" s="14" t="s">
        <v>63</v>
      </c>
      <c r="B54" s="119">
        <v>974828</v>
      </c>
      <c r="C54" s="119">
        <v>945850</v>
      </c>
      <c r="D54" s="15">
        <v>28978</v>
      </c>
      <c r="E54" s="119">
        <v>69097</v>
      </c>
      <c r="F54" s="119">
        <v>321900</v>
      </c>
      <c r="G54" s="119">
        <v>9316</v>
      </c>
      <c r="H54" s="119">
        <v>712709</v>
      </c>
      <c r="I54" s="152">
        <f t="shared" si="1"/>
        <v>0.6827205019517686</v>
      </c>
      <c r="K54" t="s">
        <v>100</v>
      </c>
      <c r="L54" s="138">
        <v>38.565543373871904</v>
      </c>
      <c r="M54" s="138">
        <v>2.9903104242915686</v>
      </c>
    </row>
    <row r="55" spans="1:13" ht="12">
      <c r="A55" s="14" t="s">
        <v>64</v>
      </c>
      <c r="B55" s="119">
        <v>281372</v>
      </c>
      <c r="C55" s="119">
        <v>268566</v>
      </c>
      <c r="D55" s="15">
        <v>12806</v>
      </c>
      <c r="E55" s="119">
        <v>197</v>
      </c>
      <c r="F55" s="119">
        <v>216234</v>
      </c>
      <c r="G55" s="119">
        <v>24</v>
      </c>
      <c r="H55" s="119">
        <v>65311</v>
      </c>
      <c r="I55" s="152">
        <f t="shared" si="1"/>
        <v>0.23195380173243504</v>
      </c>
      <c r="K55" t="s">
        <v>172</v>
      </c>
      <c r="L55" s="138">
        <v>32.55351803096905</v>
      </c>
      <c r="M55" s="138">
        <v>3.4826422370257357</v>
      </c>
    </row>
    <row r="56" spans="1:13" ht="12">
      <c r="A56" s="14" t="s">
        <v>65</v>
      </c>
      <c r="B56" s="119">
        <v>549148</v>
      </c>
      <c r="C56" s="119">
        <v>519242</v>
      </c>
      <c r="D56" s="15">
        <v>29906</v>
      </c>
      <c r="E56" s="119">
        <v>0</v>
      </c>
      <c r="F56" s="119">
        <v>246559</v>
      </c>
      <c r="G56" s="119">
        <v>11</v>
      </c>
      <c r="H56" s="119">
        <v>302578</v>
      </c>
      <c r="I56" s="152">
        <f t="shared" si="1"/>
        <v>0.5509953600850772</v>
      </c>
      <c r="K56" t="s">
        <v>173</v>
      </c>
      <c r="L56" s="139">
        <v>41.562896674119585</v>
      </c>
      <c r="M56" s="140">
        <v>6.238508219846423</v>
      </c>
    </row>
    <row r="57" spans="1:13" ht="12">
      <c r="A57" s="14" t="s">
        <v>66</v>
      </c>
      <c r="B57" s="119">
        <v>376739</v>
      </c>
      <c r="C57" s="119">
        <v>362625</v>
      </c>
      <c r="D57" s="15">
        <v>14114</v>
      </c>
      <c r="E57" s="119">
        <v>30720</v>
      </c>
      <c r="F57" s="119">
        <v>230713</v>
      </c>
      <c r="G57" s="119">
        <v>0</v>
      </c>
      <c r="H57" s="119">
        <v>176746</v>
      </c>
      <c r="I57" s="152">
        <f t="shared" si="1"/>
        <v>0.4337761590736737</v>
      </c>
      <c r="K57" t="s">
        <v>174</v>
      </c>
      <c r="L57" s="139">
        <v>28.915261074615874</v>
      </c>
      <c r="M57" s="141">
        <v>1.2113468600421207</v>
      </c>
    </row>
    <row r="58" spans="1:13" ht="12">
      <c r="A58" s="14" t="s">
        <v>67</v>
      </c>
      <c r="B58" s="119">
        <v>93781</v>
      </c>
      <c r="C58" s="119">
        <v>87430</v>
      </c>
      <c r="D58" s="15">
        <v>6351</v>
      </c>
      <c r="E58" s="119">
        <v>0</v>
      </c>
      <c r="F58" s="119">
        <v>58596</v>
      </c>
      <c r="G58" s="119">
        <v>34</v>
      </c>
      <c r="H58" s="119">
        <v>35151</v>
      </c>
      <c r="I58" s="152">
        <f t="shared" si="1"/>
        <v>0.3748200595003252</v>
      </c>
      <c r="K58" t="s">
        <v>175</v>
      </c>
      <c r="L58" s="142">
        <v>46.847151793238424</v>
      </c>
      <c r="M58" s="142">
        <v>2.287528813611263</v>
      </c>
    </row>
    <row r="59" spans="1:13" ht="12">
      <c r="A59" s="14" t="s">
        <v>68</v>
      </c>
      <c r="B59" s="119">
        <v>36258</v>
      </c>
      <c r="C59" s="119">
        <v>34548</v>
      </c>
      <c r="D59" s="15">
        <v>1710</v>
      </c>
      <c r="E59" s="119">
        <v>0</v>
      </c>
      <c r="F59" s="119">
        <v>26149</v>
      </c>
      <c r="G59" s="119">
        <v>0</v>
      </c>
      <c r="H59" s="119">
        <v>10109</v>
      </c>
      <c r="I59" s="152">
        <f t="shared" si="1"/>
        <v>0.2788074356004192</v>
      </c>
      <c r="K59" t="s">
        <v>176</v>
      </c>
      <c r="L59" s="142">
        <v>64.50422232933816</v>
      </c>
      <c r="M59" s="142">
        <v>5.768713462086146</v>
      </c>
    </row>
    <row r="60" spans="1:13" ht="12">
      <c r="A60" s="14" t="s">
        <v>69</v>
      </c>
      <c r="B60" s="119">
        <v>82899</v>
      </c>
      <c r="C60" s="119">
        <v>76255</v>
      </c>
      <c r="D60" s="15">
        <v>6644</v>
      </c>
      <c r="E60" s="119">
        <v>0</v>
      </c>
      <c r="F60" s="119">
        <v>60845</v>
      </c>
      <c r="G60" s="119">
        <v>0</v>
      </c>
      <c r="H60" s="119">
        <v>22054</v>
      </c>
      <c r="I60" s="152">
        <f t="shared" si="1"/>
        <v>0.2660345721902556</v>
      </c>
      <c r="K60" t="s">
        <v>177</v>
      </c>
      <c r="L60" s="142">
        <v>54.64684633416822</v>
      </c>
      <c r="M60" s="142">
        <v>4.3830868855717675</v>
      </c>
    </row>
    <row r="61" spans="1:13" ht="12">
      <c r="A61" s="14" t="s">
        <v>70</v>
      </c>
      <c r="B61" s="119">
        <v>319551</v>
      </c>
      <c r="C61" s="119">
        <v>279498</v>
      </c>
      <c r="D61" s="15">
        <v>40053</v>
      </c>
      <c r="E61" s="119">
        <v>39956</v>
      </c>
      <c r="F61" s="119">
        <v>227169</v>
      </c>
      <c r="G61" s="119">
        <v>437</v>
      </c>
      <c r="H61" s="119">
        <v>131901</v>
      </c>
      <c r="I61" s="152">
        <f t="shared" si="1"/>
        <v>0.3668941077642438</v>
      </c>
      <c r="K61" t="s">
        <v>178</v>
      </c>
      <c r="L61" s="142">
        <v>52.7071793899357</v>
      </c>
      <c r="M61" s="142">
        <v>1.8430251026018076</v>
      </c>
    </row>
    <row r="62" spans="1:15" ht="12">
      <c r="A62" s="14" t="s">
        <v>269</v>
      </c>
      <c r="B62" s="119">
        <v>5560100</v>
      </c>
      <c r="C62" s="119">
        <v>5343293</v>
      </c>
      <c r="D62" s="15">
        <v>216807</v>
      </c>
      <c r="E62" s="119">
        <v>228380</v>
      </c>
      <c r="F62" s="119">
        <v>2251451</v>
      </c>
      <c r="G62" s="119">
        <v>2968</v>
      </c>
      <c r="H62" s="119">
        <v>3534061</v>
      </c>
      <c r="I62" s="152">
        <f t="shared" si="1"/>
        <v>0.610533507932998</v>
      </c>
      <c r="K62" t="s">
        <v>179</v>
      </c>
      <c r="L62" s="142">
        <v>40.00713868237267</v>
      </c>
      <c r="M62" s="142">
        <v>4.400968115142658</v>
      </c>
      <c r="N62" s="75">
        <f>+O62/P36*1000</f>
        <v>5.878664162604617</v>
      </c>
      <c r="O62" s="15">
        <v>2791448</v>
      </c>
    </row>
    <row r="63" spans="1:13" ht="12">
      <c r="A63" s="14" t="s">
        <v>270</v>
      </c>
      <c r="B63" s="119">
        <v>235910</v>
      </c>
      <c r="C63" s="119">
        <v>229197</v>
      </c>
      <c r="D63" s="15">
        <v>6713</v>
      </c>
      <c r="E63" s="119">
        <v>18020</v>
      </c>
      <c r="F63" s="119">
        <v>126037</v>
      </c>
      <c r="G63" s="119">
        <v>5433</v>
      </c>
      <c r="H63" s="119">
        <v>122460</v>
      </c>
      <c r="I63" s="152">
        <f t="shared" si="1"/>
        <v>0.4822588902453432</v>
      </c>
      <c r="K63" t="s">
        <v>224</v>
      </c>
      <c r="L63" s="137">
        <v>37.0744722129297</v>
      </c>
      <c r="M63" s="143">
        <v>3.680710762312929</v>
      </c>
    </row>
    <row r="64" spans="1:9" ht="12">
      <c r="A64" s="14" t="s">
        <v>271</v>
      </c>
      <c r="B64" s="119">
        <v>138957</v>
      </c>
      <c r="C64" s="119">
        <v>125404</v>
      </c>
      <c r="D64" s="15">
        <v>13553</v>
      </c>
      <c r="E64" s="119">
        <v>0</v>
      </c>
      <c r="F64" s="119">
        <v>98962</v>
      </c>
      <c r="G64" s="119">
        <v>44</v>
      </c>
      <c r="H64" s="119">
        <v>39951</v>
      </c>
      <c r="I64" s="152">
        <f t="shared" si="1"/>
        <v>0.28750620695610873</v>
      </c>
    </row>
    <row r="65" spans="1:9" ht="12">
      <c r="A65" s="14" t="s">
        <v>272</v>
      </c>
      <c r="B65" s="119">
        <v>223313</v>
      </c>
      <c r="C65" s="119">
        <v>203177</v>
      </c>
      <c r="D65" s="15">
        <v>20136</v>
      </c>
      <c r="E65" s="119">
        <v>37773</v>
      </c>
      <c r="F65" s="119">
        <v>112124</v>
      </c>
      <c r="G65" s="119">
        <v>520</v>
      </c>
      <c r="H65" s="119">
        <v>148442</v>
      </c>
      <c r="I65" s="152">
        <f t="shared" si="1"/>
        <v>0.5685559547428817</v>
      </c>
    </row>
    <row r="66" spans="1:9" ht="12">
      <c r="A66" s="14" t="s">
        <v>273</v>
      </c>
      <c r="B66" s="119">
        <v>539813</v>
      </c>
      <c r="C66" s="119">
        <v>527988</v>
      </c>
      <c r="D66" s="15">
        <v>11825</v>
      </c>
      <c r="E66" s="119">
        <v>29059</v>
      </c>
      <c r="F66" s="119">
        <v>227587</v>
      </c>
      <c r="G66" s="119">
        <v>169</v>
      </c>
      <c r="H66" s="119">
        <v>341116</v>
      </c>
      <c r="I66" s="152">
        <f t="shared" si="1"/>
        <v>0.5996357704369348</v>
      </c>
    </row>
    <row r="67" spans="1:11" ht="12.75">
      <c r="A67" s="14" t="s">
        <v>274</v>
      </c>
      <c r="B67" s="119">
        <v>175046</v>
      </c>
      <c r="C67" s="119">
        <v>165942</v>
      </c>
      <c r="D67" s="15">
        <v>9104</v>
      </c>
      <c r="E67" s="119">
        <v>1772</v>
      </c>
      <c r="F67" s="119">
        <v>75776</v>
      </c>
      <c r="G67" s="119">
        <v>0</v>
      </c>
      <c r="H67" s="119">
        <v>101042</v>
      </c>
      <c r="I67" s="152">
        <f t="shared" si="1"/>
        <v>0.5714463459602529</v>
      </c>
      <c r="K67" s="136" t="s">
        <v>186</v>
      </c>
    </row>
    <row r="68" spans="1:13" ht="13.5">
      <c r="A68" s="14" t="s">
        <v>275</v>
      </c>
      <c r="B68" s="119">
        <v>166190</v>
      </c>
      <c r="C68" s="119">
        <v>153364</v>
      </c>
      <c r="D68" s="15">
        <v>12826</v>
      </c>
      <c r="E68" s="119">
        <v>27195</v>
      </c>
      <c r="F68" s="119">
        <v>117756</v>
      </c>
      <c r="G68" s="119">
        <v>3773</v>
      </c>
      <c r="H68" s="119">
        <v>71856</v>
      </c>
      <c r="I68" s="152">
        <f t="shared" si="1"/>
        <v>0.3715696667269954</v>
      </c>
      <c r="K68" s="133"/>
      <c r="L68" s="134" t="s">
        <v>184</v>
      </c>
      <c r="M68" s="135" t="s">
        <v>185</v>
      </c>
    </row>
    <row r="69" spans="1:13" ht="12.75">
      <c r="A69" s="14" t="s">
        <v>276</v>
      </c>
      <c r="B69" s="119">
        <v>295252</v>
      </c>
      <c r="C69" s="119">
        <v>256787</v>
      </c>
      <c r="D69" s="15">
        <v>38465</v>
      </c>
      <c r="E69" s="119">
        <v>0</v>
      </c>
      <c r="F69" s="119">
        <v>184996</v>
      </c>
      <c r="G69" s="119">
        <v>0</v>
      </c>
      <c r="H69" s="119">
        <v>110256</v>
      </c>
      <c r="I69" s="152">
        <f t="shared" si="1"/>
        <v>0.37343015457981654</v>
      </c>
      <c r="K69" s="136" t="s">
        <v>222</v>
      </c>
      <c r="L69" s="146">
        <v>0</v>
      </c>
      <c r="M69" s="146">
        <v>0</v>
      </c>
    </row>
    <row r="70" spans="1:13" ht="12">
      <c r="A70" s="14" t="s">
        <v>277</v>
      </c>
      <c r="B70" s="119">
        <v>3480482</v>
      </c>
      <c r="C70" s="119">
        <v>3405534</v>
      </c>
      <c r="D70" s="15">
        <v>74948</v>
      </c>
      <c r="E70" s="119">
        <v>154548</v>
      </c>
      <c r="F70" s="119">
        <v>1091378</v>
      </c>
      <c r="G70" s="119">
        <v>2108</v>
      </c>
      <c r="H70" s="119">
        <v>2541544</v>
      </c>
      <c r="I70" s="152">
        <f t="shared" si="1"/>
        <v>0.699181024640787</v>
      </c>
      <c r="K70" t="s">
        <v>139</v>
      </c>
      <c r="L70" s="146">
        <v>5.420026463652168</v>
      </c>
      <c r="M70" s="146">
        <v>0.29015278525482213</v>
      </c>
    </row>
    <row r="71" spans="1:13" ht="12">
      <c r="A71" s="14" t="s">
        <v>278</v>
      </c>
      <c r="B71" s="119">
        <v>73758</v>
      </c>
      <c r="C71" s="119">
        <v>72738</v>
      </c>
      <c r="D71" s="15">
        <v>1020</v>
      </c>
      <c r="E71" s="119">
        <v>0</v>
      </c>
      <c r="F71" s="119">
        <v>58165</v>
      </c>
      <c r="G71" s="119">
        <v>0</v>
      </c>
      <c r="H71" s="119">
        <v>15593</v>
      </c>
      <c r="I71" s="152">
        <f t="shared" si="1"/>
        <v>0.21140757612733535</v>
      </c>
      <c r="K71" t="s">
        <v>223</v>
      </c>
      <c r="L71" s="146">
        <v>0</v>
      </c>
      <c r="M71" s="146">
        <v>0</v>
      </c>
    </row>
    <row r="72" spans="1:13" ht="12">
      <c r="A72" s="14" t="s">
        <v>279</v>
      </c>
      <c r="B72" s="119">
        <v>48623</v>
      </c>
      <c r="C72" s="119">
        <v>41028</v>
      </c>
      <c r="D72" s="15">
        <v>7595</v>
      </c>
      <c r="E72" s="119">
        <v>0</v>
      </c>
      <c r="F72" s="119">
        <v>28537</v>
      </c>
      <c r="G72" s="119">
        <v>0</v>
      </c>
      <c r="H72" s="119">
        <v>20086</v>
      </c>
      <c r="I72" s="152">
        <f t="shared" si="1"/>
        <v>0.4130966826399029</v>
      </c>
      <c r="K72" t="s">
        <v>168</v>
      </c>
      <c r="L72" s="146">
        <v>3.3210885945313775</v>
      </c>
      <c r="M72" s="146">
        <v>0.15515913171414342</v>
      </c>
    </row>
    <row r="73" spans="1:13" ht="12">
      <c r="A73" s="29"/>
      <c r="B73" s="119"/>
      <c r="C73" s="119"/>
      <c r="D73" s="15"/>
      <c r="E73" s="119"/>
      <c r="F73" s="119"/>
      <c r="G73" s="119"/>
      <c r="H73" s="119"/>
      <c r="I73" s="152"/>
      <c r="K73" t="s">
        <v>189</v>
      </c>
      <c r="L73" s="146">
        <v>0</v>
      </c>
      <c r="M73" s="146">
        <v>0</v>
      </c>
    </row>
    <row r="74" spans="1:13" ht="12">
      <c r="A74" s="29" t="s">
        <v>14</v>
      </c>
      <c r="B74" s="119">
        <v>21602054</v>
      </c>
      <c r="C74" s="119">
        <v>20671212</v>
      </c>
      <c r="D74" s="15">
        <v>930842</v>
      </c>
      <c r="E74" s="119">
        <v>1234968</v>
      </c>
      <c r="F74" s="119">
        <v>3665291</v>
      </c>
      <c r="G74" s="119">
        <v>56902</v>
      </c>
      <c r="H74" s="119">
        <v>19114829</v>
      </c>
      <c r="I74" s="152">
        <f t="shared" si="1"/>
        <v>0.8370105786997972</v>
      </c>
      <c r="K74" t="s">
        <v>32</v>
      </c>
      <c r="L74" s="146">
        <v>4.06330619728753</v>
      </c>
      <c r="M74" s="146">
        <v>0.292654482940614</v>
      </c>
    </row>
    <row r="75" spans="1:13" ht="12">
      <c r="A75" s="14" t="s">
        <v>122</v>
      </c>
      <c r="B75" s="119">
        <v>818878</v>
      </c>
      <c r="C75" s="119">
        <v>755939</v>
      </c>
      <c r="D75" s="15">
        <v>62939</v>
      </c>
      <c r="E75" s="119">
        <v>47913</v>
      </c>
      <c r="F75" s="119">
        <v>137415</v>
      </c>
      <c r="G75" s="119">
        <v>1938</v>
      </c>
      <c r="H75" s="119">
        <v>727438</v>
      </c>
      <c r="I75" s="152">
        <f t="shared" si="1"/>
        <v>0.8392311410709156</v>
      </c>
      <c r="K75" t="s">
        <v>169</v>
      </c>
      <c r="L75" s="146">
        <v>3.533152478915225</v>
      </c>
      <c r="M75" s="146">
        <v>0.14300136137250627</v>
      </c>
    </row>
    <row r="76" spans="1:13" ht="12">
      <c r="A76" s="14" t="s">
        <v>123</v>
      </c>
      <c r="B76" s="119">
        <v>2397566</v>
      </c>
      <c r="C76" s="119">
        <v>2264989</v>
      </c>
      <c r="D76" s="15">
        <v>132577</v>
      </c>
      <c r="E76" s="119">
        <v>111757</v>
      </c>
      <c r="F76" s="119">
        <v>143626</v>
      </c>
      <c r="G76" s="119">
        <v>38</v>
      </c>
      <c r="H76" s="119">
        <v>2365659</v>
      </c>
      <c r="I76" s="152">
        <f t="shared" si="1"/>
        <v>0.9427479045144845</v>
      </c>
      <c r="K76" t="s">
        <v>170</v>
      </c>
      <c r="L76" s="146">
        <v>4.693162223283932</v>
      </c>
      <c r="M76" s="146">
        <v>0.30962775914196045</v>
      </c>
    </row>
    <row r="77" spans="1:13" ht="12">
      <c r="A77" s="14" t="s">
        <v>0</v>
      </c>
      <c r="B77" s="119">
        <v>1189454</v>
      </c>
      <c r="C77" s="119">
        <v>1139097</v>
      </c>
      <c r="D77" s="15">
        <v>50357</v>
      </c>
      <c r="E77" s="119">
        <v>54415</v>
      </c>
      <c r="F77" s="119">
        <v>256831</v>
      </c>
      <c r="G77" s="119">
        <v>12791</v>
      </c>
      <c r="H77" s="119">
        <v>974247</v>
      </c>
      <c r="I77" s="152">
        <f t="shared" si="1"/>
        <v>0.7832392317840544</v>
      </c>
      <c r="K77" t="s">
        <v>171</v>
      </c>
      <c r="L77" s="146">
        <v>1.848670169173421</v>
      </c>
      <c r="M77" s="146">
        <v>0.07891927271052389</v>
      </c>
    </row>
    <row r="78" spans="1:13" ht="12">
      <c r="A78" s="14" t="s">
        <v>1</v>
      </c>
      <c r="B78" s="119">
        <v>1415458</v>
      </c>
      <c r="C78" s="119">
        <v>1364026</v>
      </c>
      <c r="D78" s="15">
        <v>51432</v>
      </c>
      <c r="E78" s="119">
        <v>132107</v>
      </c>
      <c r="F78" s="119">
        <v>406941</v>
      </c>
      <c r="G78" s="119">
        <v>4131</v>
      </c>
      <c r="H78" s="119">
        <v>1136493</v>
      </c>
      <c r="I78" s="152">
        <f aca="true" t="shared" si="4" ref="I78:I141">+H78/(B78+E78)</f>
        <v>0.7343749697104807</v>
      </c>
      <c r="K78" t="s">
        <v>172</v>
      </c>
      <c r="L78" s="146">
        <v>0.18810786298509086</v>
      </c>
      <c r="M78" s="146">
        <v>0</v>
      </c>
    </row>
    <row r="79" spans="1:13" ht="12">
      <c r="A79" s="14" t="s">
        <v>2</v>
      </c>
      <c r="B79" s="119">
        <v>240077</v>
      </c>
      <c r="C79" s="119">
        <v>234054</v>
      </c>
      <c r="D79" s="15">
        <v>6023</v>
      </c>
      <c r="E79" s="119">
        <v>18</v>
      </c>
      <c r="F79" s="119">
        <v>47629</v>
      </c>
      <c r="G79" s="119">
        <v>1131</v>
      </c>
      <c r="H79" s="119">
        <v>191335</v>
      </c>
      <c r="I79" s="152">
        <f t="shared" si="4"/>
        <v>0.7969137216518462</v>
      </c>
      <c r="K79" t="s">
        <v>173</v>
      </c>
      <c r="L79" s="148">
        <v>0</v>
      </c>
      <c r="M79" s="150">
        <v>0</v>
      </c>
    </row>
    <row r="80" spans="1:13" ht="12">
      <c r="A80" s="14" t="s">
        <v>3</v>
      </c>
      <c r="B80" s="119">
        <v>484848</v>
      </c>
      <c r="C80" s="119">
        <v>463433</v>
      </c>
      <c r="D80" s="15">
        <v>21415</v>
      </c>
      <c r="E80" s="119">
        <v>27463</v>
      </c>
      <c r="F80" s="119">
        <v>148119</v>
      </c>
      <c r="G80" s="119">
        <v>1315</v>
      </c>
      <c r="H80" s="119">
        <v>362877</v>
      </c>
      <c r="I80" s="152">
        <f t="shared" si="4"/>
        <v>0.7083138952706461</v>
      </c>
      <c r="K80" t="s">
        <v>174</v>
      </c>
      <c r="L80" s="148">
        <v>0</v>
      </c>
      <c r="M80" s="149">
        <v>0</v>
      </c>
    </row>
    <row r="81" spans="1:13" ht="12">
      <c r="A81" s="14" t="s">
        <v>240</v>
      </c>
      <c r="B81" s="119">
        <v>1535318</v>
      </c>
      <c r="C81" s="119">
        <v>1468057</v>
      </c>
      <c r="D81" s="15">
        <v>67261</v>
      </c>
      <c r="E81" s="119">
        <v>108654</v>
      </c>
      <c r="F81" s="119">
        <v>608292</v>
      </c>
      <c r="G81" s="119">
        <v>3570</v>
      </c>
      <c r="H81" s="119">
        <v>1032110</v>
      </c>
      <c r="I81" s="152">
        <f t="shared" si="4"/>
        <v>0.6278148289630237</v>
      </c>
      <c r="K81" t="s">
        <v>175</v>
      </c>
      <c r="L81" s="147">
        <v>2.5352052860026255</v>
      </c>
      <c r="M81" s="147">
        <v>0.08130521645696082</v>
      </c>
    </row>
    <row r="82" spans="1:13" ht="12">
      <c r="A82" s="14" t="s">
        <v>4</v>
      </c>
      <c r="B82" s="119">
        <v>761362</v>
      </c>
      <c r="C82" s="119">
        <v>716460</v>
      </c>
      <c r="D82" s="15">
        <v>44902</v>
      </c>
      <c r="E82" s="119">
        <v>47386</v>
      </c>
      <c r="F82" s="119">
        <v>186305</v>
      </c>
      <c r="G82" s="119">
        <v>1053</v>
      </c>
      <c r="H82" s="119">
        <v>621390</v>
      </c>
      <c r="I82" s="152">
        <f t="shared" si="4"/>
        <v>0.7683357485891773</v>
      </c>
      <c r="K82" t="s">
        <v>176</v>
      </c>
      <c r="L82" s="147">
        <v>4.424893868570174</v>
      </c>
      <c r="M82" s="147">
        <v>0.177240369649164</v>
      </c>
    </row>
    <row r="83" spans="1:13" ht="12">
      <c r="A83" s="14" t="s">
        <v>5</v>
      </c>
      <c r="B83" s="119">
        <v>866401</v>
      </c>
      <c r="C83" s="119">
        <v>836334</v>
      </c>
      <c r="D83" s="15">
        <v>30067</v>
      </c>
      <c r="E83" s="119">
        <v>57317</v>
      </c>
      <c r="F83" s="119">
        <v>145937</v>
      </c>
      <c r="G83" s="119">
        <v>2723</v>
      </c>
      <c r="H83" s="119">
        <v>775058</v>
      </c>
      <c r="I83" s="152">
        <f t="shared" si="4"/>
        <v>0.8390634371095941</v>
      </c>
      <c r="K83" t="s">
        <v>177</v>
      </c>
      <c r="L83" s="147">
        <v>4.269913680815179</v>
      </c>
      <c r="M83" s="147">
        <v>0.06741364182251708</v>
      </c>
    </row>
    <row r="84" spans="1:13" ht="12">
      <c r="A84" s="14" t="s">
        <v>6</v>
      </c>
      <c r="B84" s="119">
        <v>393990</v>
      </c>
      <c r="C84" s="119">
        <v>377835</v>
      </c>
      <c r="D84" s="15">
        <v>16155</v>
      </c>
      <c r="E84" s="119">
        <v>0</v>
      </c>
      <c r="F84" s="119">
        <v>34576</v>
      </c>
      <c r="G84" s="119">
        <v>0</v>
      </c>
      <c r="H84" s="119">
        <v>359414</v>
      </c>
      <c r="I84" s="152">
        <f t="shared" si="4"/>
        <v>0.9122414274473971</v>
      </c>
      <c r="K84" t="s">
        <v>178</v>
      </c>
      <c r="L84" s="147">
        <v>2.3241676558741564</v>
      </c>
      <c r="M84" s="147">
        <v>0</v>
      </c>
    </row>
    <row r="85" spans="1:13" ht="12">
      <c r="A85" s="14" t="s">
        <v>71</v>
      </c>
      <c r="B85" s="119">
        <v>1012172</v>
      </c>
      <c r="C85" s="119">
        <v>979828</v>
      </c>
      <c r="D85" s="15">
        <v>32344</v>
      </c>
      <c r="E85" s="119">
        <v>63306</v>
      </c>
      <c r="F85" s="119">
        <v>173382</v>
      </c>
      <c r="G85" s="119">
        <v>3</v>
      </c>
      <c r="H85" s="119">
        <v>902093</v>
      </c>
      <c r="I85" s="152">
        <f t="shared" si="4"/>
        <v>0.8387833130942707</v>
      </c>
      <c r="K85" t="s">
        <v>179</v>
      </c>
      <c r="L85" s="147">
        <v>2.441374785097548</v>
      </c>
      <c r="M85" s="147">
        <v>0.03035313091113334</v>
      </c>
    </row>
    <row r="86" spans="1:13" ht="12">
      <c r="A86" s="14" t="s">
        <v>72</v>
      </c>
      <c r="B86" s="119">
        <v>1949282</v>
      </c>
      <c r="C86" s="119">
        <v>1846823</v>
      </c>
      <c r="D86" s="15">
        <v>102459</v>
      </c>
      <c r="E86" s="119">
        <v>109810</v>
      </c>
      <c r="F86" s="119">
        <v>229456</v>
      </c>
      <c r="G86" s="119">
        <v>1017</v>
      </c>
      <c r="H86" s="119">
        <v>1828619</v>
      </c>
      <c r="I86" s="152">
        <f t="shared" si="4"/>
        <v>0.8880705670266311</v>
      </c>
      <c r="K86" t="s">
        <v>224</v>
      </c>
      <c r="L86" s="144">
        <v>2.6909442628107607</v>
      </c>
      <c r="M86" s="145">
        <v>0.15410164994120662</v>
      </c>
    </row>
    <row r="87" spans="1:9" ht="12">
      <c r="A87" s="14" t="s">
        <v>73</v>
      </c>
      <c r="B87" s="119">
        <v>1714439</v>
      </c>
      <c r="C87" s="119">
        <v>1664803</v>
      </c>
      <c r="D87" s="15">
        <v>49636</v>
      </c>
      <c r="E87" s="119">
        <v>91596</v>
      </c>
      <c r="F87" s="119">
        <v>259111</v>
      </c>
      <c r="G87" s="119">
        <v>4153</v>
      </c>
      <c r="H87" s="119">
        <v>1542771</v>
      </c>
      <c r="I87" s="152">
        <f t="shared" si="4"/>
        <v>0.854230953442209</v>
      </c>
    </row>
    <row r="88" spans="1:9" ht="12">
      <c r="A88" s="14" t="s">
        <v>74</v>
      </c>
      <c r="B88" s="119">
        <v>1324959</v>
      </c>
      <c r="C88" s="119">
        <v>1273804</v>
      </c>
      <c r="D88" s="15">
        <v>51155</v>
      </c>
      <c r="E88" s="119">
        <v>64211</v>
      </c>
      <c r="F88" s="119">
        <v>126329</v>
      </c>
      <c r="G88" s="119">
        <v>789</v>
      </c>
      <c r="H88" s="119">
        <v>1262052</v>
      </c>
      <c r="I88" s="152">
        <f t="shared" si="4"/>
        <v>0.9084935609032732</v>
      </c>
    </row>
    <row r="89" spans="1:11" ht="12.75">
      <c r="A89" s="14" t="s">
        <v>75</v>
      </c>
      <c r="B89" s="119">
        <v>1147697</v>
      </c>
      <c r="C89" s="119">
        <v>1113243</v>
      </c>
      <c r="D89" s="15">
        <v>34454</v>
      </c>
      <c r="E89" s="119">
        <v>72582</v>
      </c>
      <c r="F89" s="119">
        <v>207334</v>
      </c>
      <c r="G89" s="119">
        <v>4699</v>
      </c>
      <c r="H89" s="119">
        <v>1008246</v>
      </c>
      <c r="I89" s="152">
        <f t="shared" si="4"/>
        <v>0.826242195432356</v>
      </c>
      <c r="K89" s="136" t="s">
        <v>210</v>
      </c>
    </row>
    <row r="90" spans="1:13" ht="13.5">
      <c r="A90" s="14" t="s">
        <v>76</v>
      </c>
      <c r="B90" s="119">
        <v>941489</v>
      </c>
      <c r="C90" s="119">
        <v>916169</v>
      </c>
      <c r="D90" s="15">
        <v>25320</v>
      </c>
      <c r="E90" s="119">
        <v>62813</v>
      </c>
      <c r="F90" s="119">
        <v>127248</v>
      </c>
      <c r="G90" s="119">
        <v>7977</v>
      </c>
      <c r="H90" s="119">
        <v>869077</v>
      </c>
      <c r="I90" s="152">
        <f t="shared" si="4"/>
        <v>0.8653542460335636</v>
      </c>
      <c r="K90" s="133"/>
      <c r="L90" s="134"/>
      <c r="M90" s="135"/>
    </row>
    <row r="91" spans="1:13" ht="12.75">
      <c r="A91" s="14" t="s">
        <v>77</v>
      </c>
      <c r="B91" s="119">
        <v>195127</v>
      </c>
      <c r="C91" s="119">
        <v>183179</v>
      </c>
      <c r="D91" s="15">
        <v>11948</v>
      </c>
      <c r="E91" s="119">
        <v>11313</v>
      </c>
      <c r="F91" s="119">
        <v>55488</v>
      </c>
      <c r="G91" s="119">
        <v>12</v>
      </c>
      <c r="H91" s="119">
        <v>150940</v>
      </c>
      <c r="I91" s="152">
        <f t="shared" si="4"/>
        <v>0.7311567525673319</v>
      </c>
      <c r="K91" s="136" t="s">
        <v>222</v>
      </c>
      <c r="L91" s="154">
        <v>0.31450865813865375</v>
      </c>
      <c r="M91" s="146"/>
    </row>
    <row r="92" spans="1:13" ht="12">
      <c r="A92" s="14" t="s">
        <v>78</v>
      </c>
      <c r="B92" s="119">
        <v>875644</v>
      </c>
      <c r="C92" s="119">
        <v>846421</v>
      </c>
      <c r="D92" s="15">
        <v>29223</v>
      </c>
      <c r="E92" s="119">
        <v>45831</v>
      </c>
      <c r="F92" s="119">
        <v>61861</v>
      </c>
      <c r="G92" s="119">
        <v>615</v>
      </c>
      <c r="H92" s="119">
        <v>858999</v>
      </c>
      <c r="I92" s="152">
        <f t="shared" si="4"/>
        <v>0.9322000054260832</v>
      </c>
      <c r="K92" t="s">
        <v>139</v>
      </c>
      <c r="L92" s="154">
        <v>0.3679669064390641</v>
      </c>
      <c r="M92" s="146"/>
    </row>
    <row r="93" spans="1:13" ht="12">
      <c r="A93" s="14" t="s">
        <v>79</v>
      </c>
      <c r="B93" s="119">
        <v>431787</v>
      </c>
      <c r="C93" s="119">
        <v>415942</v>
      </c>
      <c r="D93" s="15">
        <v>15845</v>
      </c>
      <c r="E93" s="119">
        <v>20835</v>
      </c>
      <c r="F93" s="119">
        <v>81698</v>
      </c>
      <c r="G93" s="119">
        <v>4152</v>
      </c>
      <c r="H93" s="119">
        <v>366772</v>
      </c>
      <c r="I93" s="152">
        <f t="shared" si="4"/>
        <v>0.8103273813469076</v>
      </c>
      <c r="K93" t="s">
        <v>223</v>
      </c>
      <c r="L93" s="152">
        <v>0.3654912457557109</v>
      </c>
      <c r="M93" s="146"/>
    </row>
    <row r="94" spans="1:13" ht="12">
      <c r="A94" s="14" t="s">
        <v>80</v>
      </c>
      <c r="B94" s="119">
        <v>1626618</v>
      </c>
      <c r="C94" s="119">
        <v>1541976</v>
      </c>
      <c r="D94" s="15">
        <v>84642</v>
      </c>
      <c r="E94" s="119">
        <v>78507</v>
      </c>
      <c r="F94" s="119">
        <v>174811</v>
      </c>
      <c r="G94" s="119">
        <v>4416</v>
      </c>
      <c r="H94" s="119">
        <v>1525898</v>
      </c>
      <c r="I94" s="152">
        <f t="shared" si="4"/>
        <v>0.8948892309947951</v>
      </c>
      <c r="K94" t="s">
        <v>168</v>
      </c>
      <c r="L94" s="154">
        <v>0.48035847902411344</v>
      </c>
      <c r="M94" s="146"/>
    </row>
    <row r="95" spans="1:13" ht="12">
      <c r="A95" s="14" t="s">
        <v>274</v>
      </c>
      <c r="B95" s="119">
        <v>279488</v>
      </c>
      <c r="C95" s="119">
        <v>268800</v>
      </c>
      <c r="D95" s="15">
        <v>10688</v>
      </c>
      <c r="E95" s="119">
        <v>27134</v>
      </c>
      <c r="F95" s="119">
        <v>52902</v>
      </c>
      <c r="G95" s="119">
        <v>379</v>
      </c>
      <c r="H95" s="119">
        <v>253341</v>
      </c>
      <c r="I95" s="152">
        <f t="shared" si="4"/>
        <v>0.8262322990522533</v>
      </c>
      <c r="K95" t="s">
        <v>189</v>
      </c>
      <c r="L95" s="154">
        <v>0.26822732032667473</v>
      </c>
      <c r="M95" s="146"/>
    </row>
    <row r="96" spans="1:13" ht="12">
      <c r="A96" s="29"/>
      <c r="B96" s="119"/>
      <c r="C96" s="119"/>
      <c r="D96" s="15"/>
      <c r="E96" s="119"/>
      <c r="F96" s="119"/>
      <c r="G96" s="119"/>
      <c r="H96" s="119"/>
      <c r="I96" s="152"/>
      <c r="K96" t="s">
        <v>32</v>
      </c>
      <c r="L96" s="154">
        <v>0.5957486157272981</v>
      </c>
      <c r="M96" s="146"/>
    </row>
    <row r="97" spans="1:13" ht="12">
      <c r="A97" s="116" t="s">
        <v>48</v>
      </c>
      <c r="B97" s="119">
        <v>7896970</v>
      </c>
      <c r="C97" s="119">
        <v>7199266</v>
      </c>
      <c r="D97" s="15">
        <v>697704</v>
      </c>
      <c r="E97" s="119">
        <v>1331178</v>
      </c>
      <c r="F97" s="119">
        <v>3978267</v>
      </c>
      <c r="G97" s="119">
        <v>93654</v>
      </c>
      <c r="H97" s="119">
        <v>5156227</v>
      </c>
      <c r="I97" s="152">
        <f t="shared" si="4"/>
        <v>0.558749924686947</v>
      </c>
      <c r="K97" t="s">
        <v>169</v>
      </c>
      <c r="L97" s="154">
        <v>0.5213442838150095</v>
      </c>
      <c r="M97" s="146"/>
    </row>
    <row r="98" spans="1:13" ht="12">
      <c r="A98" s="14" t="s">
        <v>49</v>
      </c>
      <c r="B98" s="119">
        <v>5044280</v>
      </c>
      <c r="C98" s="119">
        <v>4585072</v>
      </c>
      <c r="D98" s="15">
        <v>459208</v>
      </c>
      <c r="E98" s="119">
        <v>690833</v>
      </c>
      <c r="F98" s="119">
        <v>2350180</v>
      </c>
      <c r="G98" s="119">
        <v>55847</v>
      </c>
      <c r="H98" s="119">
        <v>3329086</v>
      </c>
      <c r="I98" s="152">
        <f t="shared" si="4"/>
        <v>0.5804743515951647</v>
      </c>
      <c r="K98" t="s">
        <v>170</v>
      </c>
      <c r="L98" s="154">
        <v>0.28844452955056266</v>
      </c>
      <c r="M98" s="146"/>
    </row>
    <row r="99" spans="1:13" ht="12">
      <c r="A99" s="14" t="s">
        <v>50</v>
      </c>
      <c r="B99" s="119">
        <v>66954180</v>
      </c>
      <c r="C99" s="119">
        <v>60240170</v>
      </c>
      <c r="D99" s="15">
        <v>6714010</v>
      </c>
      <c r="E99" s="119">
        <v>10307980</v>
      </c>
      <c r="F99" s="119">
        <v>47602092</v>
      </c>
      <c r="G99" s="119">
        <v>1230150</v>
      </c>
      <c r="H99" s="119">
        <v>28429918</v>
      </c>
      <c r="I99" s="152">
        <f t="shared" si="4"/>
        <v>0.3679669064390641</v>
      </c>
      <c r="K99" t="s">
        <v>171</v>
      </c>
      <c r="L99" s="154">
        <v>0.5233240031391322</v>
      </c>
      <c r="M99" s="146"/>
    </row>
    <row r="100" spans="1:13" ht="12">
      <c r="A100" s="14" t="s">
        <v>292</v>
      </c>
      <c r="B100" s="119">
        <v>17827912</v>
      </c>
      <c r="C100" s="119">
        <v>15932258</v>
      </c>
      <c r="D100" s="15">
        <v>1895654</v>
      </c>
      <c r="E100" s="119">
        <v>2571891</v>
      </c>
      <c r="F100" s="119">
        <v>14330840</v>
      </c>
      <c r="G100" s="119">
        <v>451937</v>
      </c>
      <c r="H100" s="119">
        <v>5617026</v>
      </c>
      <c r="I100" s="152">
        <f t="shared" si="4"/>
        <v>0.2753470707535754</v>
      </c>
      <c r="K100" t="s">
        <v>172</v>
      </c>
      <c r="L100" s="154">
        <v>0.5408263497370933</v>
      </c>
      <c r="M100" s="146"/>
    </row>
    <row r="101" spans="1:13" ht="12">
      <c r="A101" s="29" t="s">
        <v>259</v>
      </c>
      <c r="B101" s="119">
        <v>4658155</v>
      </c>
      <c r="C101" s="119">
        <v>4254356</v>
      </c>
      <c r="D101" s="15">
        <v>403799</v>
      </c>
      <c r="E101" s="119">
        <v>870802</v>
      </c>
      <c r="F101" s="119">
        <v>2978966</v>
      </c>
      <c r="G101" s="119">
        <v>52154</v>
      </c>
      <c r="H101" s="119">
        <v>2497837</v>
      </c>
      <c r="I101" s="152">
        <f t="shared" si="4"/>
        <v>0.4517736347018072</v>
      </c>
      <c r="K101" t="s">
        <v>173</v>
      </c>
      <c r="L101" s="153">
        <v>0.5675875247034687</v>
      </c>
      <c r="M101" s="150"/>
    </row>
    <row r="102" spans="1:13" ht="12">
      <c r="A102" s="14" t="s">
        <v>124</v>
      </c>
      <c r="B102" s="119">
        <v>4995909</v>
      </c>
      <c r="C102" s="119">
        <v>4407901</v>
      </c>
      <c r="D102" s="15">
        <v>588008</v>
      </c>
      <c r="E102" s="119">
        <v>924823</v>
      </c>
      <c r="F102" s="119">
        <v>3113193</v>
      </c>
      <c r="G102" s="119">
        <v>111554</v>
      </c>
      <c r="H102" s="119">
        <v>2695985</v>
      </c>
      <c r="I102" s="152">
        <f t="shared" si="4"/>
        <v>0.4553465686337433</v>
      </c>
      <c r="K102" t="s">
        <v>174</v>
      </c>
      <c r="L102" s="126">
        <v>0.7651316387446144</v>
      </c>
      <c r="M102" s="150"/>
    </row>
    <row r="103" spans="1:13" ht="12">
      <c r="A103" s="14" t="s">
        <v>82</v>
      </c>
      <c r="B103" s="119">
        <v>794867</v>
      </c>
      <c r="C103" s="119">
        <v>670702</v>
      </c>
      <c r="D103" s="15">
        <v>124165</v>
      </c>
      <c r="E103" s="119">
        <v>332039</v>
      </c>
      <c r="F103" s="119">
        <v>510339</v>
      </c>
      <c r="G103" s="119">
        <v>25777</v>
      </c>
      <c r="H103" s="119">
        <v>590790</v>
      </c>
      <c r="I103" s="152">
        <f t="shared" si="4"/>
        <v>0.524258456339748</v>
      </c>
      <c r="K103" t="s">
        <v>175</v>
      </c>
      <c r="L103" s="126">
        <v>0.8523491453037563</v>
      </c>
      <c r="M103" s="150"/>
    </row>
    <row r="104" spans="1:13" ht="12">
      <c r="A104" s="14" t="s">
        <v>144</v>
      </c>
      <c r="B104" s="119">
        <v>2979582</v>
      </c>
      <c r="C104" s="119">
        <v>2525938</v>
      </c>
      <c r="D104" s="15">
        <v>453644</v>
      </c>
      <c r="E104" s="119">
        <v>657034</v>
      </c>
      <c r="F104" s="119">
        <v>1302870</v>
      </c>
      <c r="G104" s="119">
        <v>44295</v>
      </c>
      <c r="H104" s="119">
        <v>2289451</v>
      </c>
      <c r="I104" s="152">
        <f t="shared" si="4"/>
        <v>0.6295553338598301</v>
      </c>
      <c r="K104" t="s">
        <v>176</v>
      </c>
      <c r="L104" s="126">
        <v>0.38031417741256174</v>
      </c>
      <c r="M104" s="150"/>
    </row>
    <row r="105" spans="1:13" ht="12">
      <c r="A105" s="14" t="s">
        <v>145</v>
      </c>
      <c r="B105" s="119">
        <v>8990805</v>
      </c>
      <c r="C105" s="119">
        <v>8025065</v>
      </c>
      <c r="D105" s="15">
        <v>965740</v>
      </c>
      <c r="E105" s="119">
        <v>0</v>
      </c>
      <c r="F105" s="119">
        <v>3388466</v>
      </c>
      <c r="G105" s="119">
        <v>45030</v>
      </c>
      <c r="H105" s="119">
        <v>5557309</v>
      </c>
      <c r="I105" s="152">
        <f t="shared" si="4"/>
        <v>0.6181102804476352</v>
      </c>
      <c r="K105" t="s">
        <v>177</v>
      </c>
      <c r="L105" s="126">
        <v>0.455723521228038</v>
      </c>
      <c r="M105" s="150"/>
    </row>
    <row r="106" spans="1:13" ht="12.75">
      <c r="A106" s="117" t="s">
        <v>146</v>
      </c>
      <c r="B106" s="119">
        <v>2299437</v>
      </c>
      <c r="C106" s="119">
        <v>2206980</v>
      </c>
      <c r="D106" s="15">
        <v>92457</v>
      </c>
      <c r="E106" s="119">
        <v>0</v>
      </c>
      <c r="F106" s="119">
        <v>537248</v>
      </c>
      <c r="G106" s="119">
        <v>2817</v>
      </c>
      <c r="H106" s="119">
        <v>1759372</v>
      </c>
      <c r="I106" s="152">
        <f t="shared" si="4"/>
        <v>0.7651316387446144</v>
      </c>
      <c r="K106" t="s">
        <v>178</v>
      </c>
      <c r="L106" s="126">
        <v>0.6753533129850405</v>
      </c>
      <c r="M106" s="150"/>
    </row>
    <row r="107" spans="1:13" ht="12.75">
      <c r="A107" s="118" t="s">
        <v>147</v>
      </c>
      <c r="B107" s="119">
        <v>6691368</v>
      </c>
      <c r="C107" s="119">
        <v>5818085</v>
      </c>
      <c r="D107" s="15">
        <v>873283</v>
      </c>
      <c r="E107" s="119">
        <v>0</v>
      </c>
      <c r="F107" s="119">
        <v>2851218</v>
      </c>
      <c r="G107" s="119">
        <v>42213</v>
      </c>
      <c r="H107" s="119">
        <v>3797937</v>
      </c>
      <c r="I107" s="152">
        <f t="shared" si="4"/>
        <v>0.5675875247034687</v>
      </c>
      <c r="K107" t="s">
        <v>179</v>
      </c>
      <c r="L107" s="126">
        <v>0.5309896563907405</v>
      </c>
      <c r="M107" s="150"/>
    </row>
    <row r="108" spans="1:13" ht="12">
      <c r="A108" s="14" t="s">
        <v>148</v>
      </c>
      <c r="B108" s="119">
        <v>2201171</v>
      </c>
      <c r="C108" s="119">
        <v>1982666</v>
      </c>
      <c r="D108" s="15">
        <v>218505</v>
      </c>
      <c r="E108" s="119">
        <v>133015</v>
      </c>
      <c r="F108" s="119">
        <v>0</v>
      </c>
      <c r="G108" s="119">
        <v>275717</v>
      </c>
      <c r="H108" s="119">
        <v>2058469</v>
      </c>
      <c r="I108" s="152">
        <f t="shared" si="4"/>
        <v>0.8818787363132158</v>
      </c>
      <c r="K108" t="s">
        <v>187</v>
      </c>
      <c r="L108" s="126">
        <v>0.5347680007754904</v>
      </c>
      <c r="M108" s="145"/>
    </row>
    <row r="109" spans="1:12" ht="12.75">
      <c r="A109" s="118" t="s">
        <v>149</v>
      </c>
      <c r="B109" s="119">
        <v>24740640</v>
      </c>
      <c r="C109" s="119">
        <v>22895422</v>
      </c>
      <c r="D109" s="15">
        <v>1845218</v>
      </c>
      <c r="E109" s="119">
        <v>2915008</v>
      </c>
      <c r="F109" s="119">
        <v>12797599</v>
      </c>
      <c r="G109" s="119">
        <v>439935</v>
      </c>
      <c r="H109" s="119">
        <v>14418114</v>
      </c>
      <c r="I109" s="152">
        <f t="shared" si="4"/>
        <v>0.5213442838150095</v>
      </c>
      <c r="K109" t="s">
        <v>224</v>
      </c>
      <c r="L109" s="126">
        <v>0.4612873097049194</v>
      </c>
    </row>
    <row r="110" spans="1:9" ht="12">
      <c r="A110" s="14" t="s">
        <v>15</v>
      </c>
      <c r="B110" s="119">
        <v>2223994</v>
      </c>
      <c r="C110" s="119">
        <v>2143668</v>
      </c>
      <c r="D110" s="15">
        <v>80326</v>
      </c>
      <c r="E110" s="119">
        <v>266522</v>
      </c>
      <c r="F110" s="119">
        <v>1190376</v>
      </c>
      <c r="G110" s="119">
        <v>37181</v>
      </c>
      <c r="H110" s="119">
        <v>1262959</v>
      </c>
      <c r="I110" s="152">
        <f t="shared" si="4"/>
        <v>0.5071073624903434</v>
      </c>
    </row>
    <row r="111" spans="1:9" ht="12">
      <c r="A111" s="29" t="s">
        <v>127</v>
      </c>
      <c r="B111" s="119">
        <v>3382141</v>
      </c>
      <c r="C111" s="119">
        <v>3219207</v>
      </c>
      <c r="D111" s="15">
        <v>162934</v>
      </c>
      <c r="E111" s="119">
        <v>338564</v>
      </c>
      <c r="F111" s="119">
        <v>1635922</v>
      </c>
      <c r="G111" s="119">
        <v>106761</v>
      </c>
      <c r="H111" s="119">
        <v>1978022</v>
      </c>
      <c r="I111" s="152">
        <f t="shared" si="4"/>
        <v>0.5316255924616436</v>
      </c>
    </row>
    <row r="112" spans="1:9" ht="12">
      <c r="A112" s="29" t="s">
        <v>150</v>
      </c>
      <c r="B112" s="119">
        <v>1864748</v>
      </c>
      <c r="C112" s="119">
        <v>1747033</v>
      </c>
      <c r="D112" s="15">
        <v>117715</v>
      </c>
      <c r="E112" s="119">
        <v>155108</v>
      </c>
      <c r="F112" s="119">
        <v>1174698</v>
      </c>
      <c r="G112" s="119">
        <v>30990</v>
      </c>
      <c r="H112" s="119">
        <v>814168</v>
      </c>
      <c r="I112" s="152">
        <f t="shared" si="4"/>
        <v>0.40308219991920213</v>
      </c>
    </row>
    <row r="113" spans="1:9" ht="12">
      <c r="A113" s="29" t="s">
        <v>16</v>
      </c>
      <c r="B113" s="119">
        <v>1690278</v>
      </c>
      <c r="C113" s="119">
        <v>1621702</v>
      </c>
      <c r="D113" s="15">
        <v>68576</v>
      </c>
      <c r="E113" s="119">
        <v>116456</v>
      </c>
      <c r="F113" s="119">
        <v>547595</v>
      </c>
      <c r="G113" s="119">
        <v>17064</v>
      </c>
      <c r="H113" s="119">
        <v>1242075</v>
      </c>
      <c r="I113" s="152">
        <f t="shared" si="4"/>
        <v>0.6874697658869541</v>
      </c>
    </row>
    <row r="114" spans="1:9" ht="12.75">
      <c r="A114" s="118" t="s">
        <v>151</v>
      </c>
      <c r="B114" s="119">
        <v>24846257</v>
      </c>
      <c r="C114" s="119">
        <v>22813755</v>
      </c>
      <c r="D114" s="15">
        <v>2032502</v>
      </c>
      <c r="E114" s="119">
        <v>2578975</v>
      </c>
      <c r="F114" s="119">
        <v>10626041</v>
      </c>
      <c r="G114" s="119">
        <v>460647</v>
      </c>
      <c r="H114" s="119">
        <v>16338544</v>
      </c>
      <c r="I114" s="152">
        <f t="shared" si="4"/>
        <v>0.5957486157272981</v>
      </c>
    </row>
    <row r="115" spans="1:9" ht="12.75">
      <c r="A115" s="118" t="s">
        <v>152</v>
      </c>
      <c r="B115" s="119">
        <v>10684574</v>
      </c>
      <c r="C115" s="119">
        <v>9689955</v>
      </c>
      <c r="D115" s="15">
        <v>994619</v>
      </c>
      <c r="E115" s="119">
        <v>759334</v>
      </c>
      <c r="F115" s="119">
        <v>4758013</v>
      </c>
      <c r="G115" s="119">
        <v>294521</v>
      </c>
      <c r="H115" s="119">
        <v>6391374</v>
      </c>
      <c r="I115" s="152">
        <f t="shared" si="4"/>
        <v>0.5584957516261053</v>
      </c>
    </row>
    <row r="116" spans="1:9" ht="12.75">
      <c r="A116" s="118" t="s">
        <v>153</v>
      </c>
      <c r="B116" s="119">
        <v>14161683</v>
      </c>
      <c r="C116" s="119">
        <v>13123800</v>
      </c>
      <c r="D116" s="15">
        <v>1037883</v>
      </c>
      <c r="E116" s="119">
        <v>1819641</v>
      </c>
      <c r="F116" s="119">
        <v>5868028</v>
      </c>
      <c r="G116" s="119">
        <v>166126</v>
      </c>
      <c r="H116" s="119">
        <v>9947170</v>
      </c>
      <c r="I116" s="152">
        <f t="shared" si="4"/>
        <v>0.6224246501729144</v>
      </c>
    </row>
    <row r="117" spans="1:9" ht="12.75">
      <c r="A117" s="118" t="s">
        <v>154</v>
      </c>
      <c r="B117" s="119">
        <v>2438839</v>
      </c>
      <c r="C117" s="119">
        <v>2047693</v>
      </c>
      <c r="D117" s="15">
        <v>391146</v>
      </c>
      <c r="E117" s="119">
        <v>279297</v>
      </c>
      <c r="F117" s="119">
        <v>751979</v>
      </c>
      <c r="G117" s="119">
        <v>10377</v>
      </c>
      <c r="H117" s="119">
        <v>1955780</v>
      </c>
      <c r="I117" s="152">
        <f t="shared" si="4"/>
        <v>0.7195298542824936</v>
      </c>
    </row>
    <row r="118" spans="1:9" ht="12.75">
      <c r="A118" s="118" t="s">
        <v>155</v>
      </c>
      <c r="B118" s="119">
        <v>13581099</v>
      </c>
      <c r="C118" s="119">
        <v>12268581</v>
      </c>
      <c r="D118" s="15">
        <v>1312518</v>
      </c>
      <c r="E118" s="119">
        <v>70893</v>
      </c>
      <c r="F118" s="119">
        <v>6230043</v>
      </c>
      <c r="G118" s="119">
        <v>38592</v>
      </c>
      <c r="H118" s="119">
        <v>7383357</v>
      </c>
      <c r="I118" s="152">
        <f t="shared" si="4"/>
        <v>0.5408263497370933</v>
      </c>
    </row>
    <row r="119" spans="1:9" ht="12">
      <c r="A119" s="14" t="s">
        <v>156</v>
      </c>
      <c r="B119" s="119">
        <v>3203934</v>
      </c>
      <c r="C119" s="119">
        <v>2894750</v>
      </c>
      <c r="D119" s="15">
        <v>309184</v>
      </c>
      <c r="E119" s="119">
        <v>30170</v>
      </c>
      <c r="F119" s="119">
        <v>1090396</v>
      </c>
      <c r="G119" s="119">
        <v>6001</v>
      </c>
      <c r="H119" s="119">
        <v>2137707</v>
      </c>
      <c r="I119" s="152">
        <f t="shared" si="4"/>
        <v>0.6609889477889394</v>
      </c>
    </row>
    <row r="120" spans="1:9" ht="12">
      <c r="A120" s="14" t="s">
        <v>17</v>
      </c>
      <c r="B120" s="119">
        <v>1276289</v>
      </c>
      <c r="C120" s="119">
        <v>1247872</v>
      </c>
      <c r="D120" s="15">
        <v>28417</v>
      </c>
      <c r="E120" s="119">
        <v>0</v>
      </c>
      <c r="F120" s="119">
        <v>508610</v>
      </c>
      <c r="G120" s="119">
        <v>40</v>
      </c>
      <c r="H120" s="119">
        <v>767639</v>
      </c>
      <c r="I120" s="152">
        <f t="shared" si="4"/>
        <v>0.6014617378979212</v>
      </c>
    </row>
    <row r="121" spans="1:9" ht="12.75">
      <c r="A121" s="118" t="s">
        <v>157</v>
      </c>
      <c r="B121" s="119">
        <v>10088935</v>
      </c>
      <c r="C121" s="119">
        <v>9054773</v>
      </c>
      <c r="D121" s="15">
        <v>1034162</v>
      </c>
      <c r="E121" s="119">
        <v>0</v>
      </c>
      <c r="F121" s="119">
        <v>7313656</v>
      </c>
      <c r="G121" s="119">
        <v>69151</v>
      </c>
      <c r="H121" s="119">
        <v>2706128</v>
      </c>
      <c r="I121" s="152">
        <f t="shared" si="4"/>
        <v>0.26822732032667473</v>
      </c>
    </row>
    <row r="122" spans="1:9" ht="12">
      <c r="A122" s="14" t="s">
        <v>18</v>
      </c>
      <c r="B122" s="119">
        <v>2089245</v>
      </c>
      <c r="C122" s="119">
        <v>1838130</v>
      </c>
      <c r="D122" s="15">
        <v>251115</v>
      </c>
      <c r="E122" s="119">
        <v>0</v>
      </c>
      <c r="F122" s="119">
        <v>1377931</v>
      </c>
      <c r="G122" s="119">
        <v>8459</v>
      </c>
      <c r="H122" s="119">
        <v>702855</v>
      </c>
      <c r="I122" s="152">
        <f t="shared" si="4"/>
        <v>0.33641578656404586</v>
      </c>
    </row>
    <row r="123" spans="1:9" ht="12.75">
      <c r="A123" s="118" t="s">
        <v>104</v>
      </c>
      <c r="B123" s="119">
        <v>12836803</v>
      </c>
      <c r="C123" s="119">
        <v>12082843</v>
      </c>
      <c r="D123" s="15">
        <v>753960</v>
      </c>
      <c r="E123" s="119">
        <v>1879465</v>
      </c>
      <c r="F123" s="119">
        <v>10252835</v>
      </c>
      <c r="G123" s="119">
        <v>218606</v>
      </c>
      <c r="H123" s="119">
        <v>4244827</v>
      </c>
      <c r="I123" s="152">
        <f t="shared" si="4"/>
        <v>0.28844452955056266</v>
      </c>
    </row>
    <row r="124" spans="1:9" ht="12">
      <c r="A124" s="14" t="s">
        <v>19</v>
      </c>
      <c r="B124" s="119">
        <v>1153833</v>
      </c>
      <c r="C124" s="119">
        <v>1117551</v>
      </c>
      <c r="D124" s="15">
        <v>36282</v>
      </c>
      <c r="E124" s="119">
        <v>136135</v>
      </c>
      <c r="F124" s="119">
        <v>878673</v>
      </c>
      <c r="G124" s="119">
        <v>6488</v>
      </c>
      <c r="H124" s="119">
        <v>404807</v>
      </c>
      <c r="I124" s="152">
        <f t="shared" si="4"/>
        <v>0.3138116604442901</v>
      </c>
    </row>
    <row r="125" spans="1:9" ht="12">
      <c r="A125" s="14" t="s">
        <v>20</v>
      </c>
      <c r="B125" s="119">
        <v>1245281</v>
      </c>
      <c r="C125" s="119">
        <v>1137114</v>
      </c>
      <c r="D125" s="15">
        <v>108167</v>
      </c>
      <c r="E125" s="119">
        <v>138849</v>
      </c>
      <c r="F125" s="119">
        <v>893750</v>
      </c>
      <c r="G125" s="119">
        <v>8888</v>
      </c>
      <c r="H125" s="119">
        <v>481492</v>
      </c>
      <c r="I125" s="152">
        <f t="shared" si="4"/>
        <v>0.3478661686402289</v>
      </c>
    </row>
    <row r="126" spans="1:9" ht="12.75">
      <c r="A126" s="118" t="s">
        <v>105</v>
      </c>
      <c r="B126" s="119">
        <v>5495620</v>
      </c>
      <c r="C126" s="119">
        <v>4999435</v>
      </c>
      <c r="D126" s="15">
        <v>496185</v>
      </c>
      <c r="E126" s="119">
        <v>0</v>
      </c>
      <c r="F126" s="119">
        <v>3397545</v>
      </c>
      <c r="G126" s="119">
        <v>89474</v>
      </c>
      <c r="H126" s="119">
        <v>2008601</v>
      </c>
      <c r="I126" s="152">
        <f t="shared" si="4"/>
        <v>0.3654912457557109</v>
      </c>
    </row>
    <row r="127" spans="1:9" ht="12">
      <c r="A127" s="14" t="s">
        <v>21</v>
      </c>
      <c r="B127" s="119">
        <v>983767</v>
      </c>
      <c r="C127" s="119">
        <v>892667</v>
      </c>
      <c r="D127" s="15">
        <v>91100</v>
      </c>
      <c r="E127" s="119">
        <v>0</v>
      </c>
      <c r="F127" s="119">
        <v>576759</v>
      </c>
      <c r="G127" s="119">
        <v>3569</v>
      </c>
      <c r="H127" s="119">
        <v>403439</v>
      </c>
      <c r="I127" s="152">
        <f t="shared" si="4"/>
        <v>0.41009608982614787</v>
      </c>
    </row>
    <row r="128" spans="1:9" ht="12">
      <c r="A128" s="14" t="s">
        <v>22</v>
      </c>
      <c r="B128" s="119">
        <v>971769</v>
      </c>
      <c r="C128" s="119">
        <v>847370</v>
      </c>
      <c r="D128" s="15">
        <v>124399</v>
      </c>
      <c r="E128" s="119">
        <v>0</v>
      </c>
      <c r="F128" s="119">
        <v>530779</v>
      </c>
      <c r="G128" s="119">
        <v>4419</v>
      </c>
      <c r="H128" s="119">
        <v>436571</v>
      </c>
      <c r="I128" s="152">
        <f t="shared" si="4"/>
        <v>0.44925388646890363</v>
      </c>
    </row>
    <row r="129" spans="1:9" ht="12.75">
      <c r="A129" s="118" t="s">
        <v>106</v>
      </c>
      <c r="B129" s="119">
        <v>3540084</v>
      </c>
      <c r="C129" s="119">
        <v>3259398</v>
      </c>
      <c r="D129" s="15">
        <v>280686</v>
      </c>
      <c r="E129" s="119">
        <v>0</v>
      </c>
      <c r="F129" s="119">
        <v>2290007</v>
      </c>
      <c r="G129" s="119">
        <v>81486</v>
      </c>
      <c r="H129" s="119">
        <v>1168591</v>
      </c>
      <c r="I129" s="152">
        <f t="shared" si="4"/>
        <v>0.33010261903389865</v>
      </c>
    </row>
    <row r="130" spans="1:9" ht="12.75">
      <c r="A130" s="118" t="s">
        <v>107</v>
      </c>
      <c r="B130" s="119">
        <v>24176020</v>
      </c>
      <c r="C130" s="119">
        <v>22436342</v>
      </c>
      <c r="D130" s="15">
        <v>1739678</v>
      </c>
      <c r="E130" s="119">
        <v>1121417</v>
      </c>
      <c r="F130" s="119">
        <v>11829954</v>
      </c>
      <c r="G130" s="119">
        <v>228727</v>
      </c>
      <c r="H130" s="119">
        <v>13238756</v>
      </c>
      <c r="I130" s="152">
        <f t="shared" si="4"/>
        <v>0.5233240031391322</v>
      </c>
    </row>
    <row r="131" spans="1:9" ht="12">
      <c r="A131" s="14" t="s">
        <v>23</v>
      </c>
      <c r="B131" s="119">
        <v>2441075</v>
      </c>
      <c r="C131" s="119">
        <v>2155702</v>
      </c>
      <c r="D131" s="15">
        <v>285373</v>
      </c>
      <c r="E131" s="119">
        <v>128551</v>
      </c>
      <c r="F131" s="119">
        <v>1063558</v>
      </c>
      <c r="G131" s="119">
        <v>41928</v>
      </c>
      <c r="H131" s="119">
        <v>1464140</v>
      </c>
      <c r="I131" s="152">
        <f t="shared" si="4"/>
        <v>0.5697871986039992</v>
      </c>
    </row>
    <row r="132" spans="1:9" ht="12">
      <c r="A132" s="14" t="s">
        <v>24</v>
      </c>
      <c r="B132" s="119">
        <v>1758812</v>
      </c>
      <c r="C132" s="119">
        <v>1689219</v>
      </c>
      <c r="D132" s="15">
        <v>69593</v>
      </c>
      <c r="E132" s="119">
        <v>93073</v>
      </c>
      <c r="F132" s="119">
        <v>460704</v>
      </c>
      <c r="G132" s="119">
        <v>9133</v>
      </c>
      <c r="H132" s="119">
        <v>1382048</v>
      </c>
      <c r="I132" s="152">
        <f t="shared" si="4"/>
        <v>0.7462925613631516</v>
      </c>
    </row>
    <row r="133" spans="1:9" ht="12">
      <c r="A133" s="29" t="s">
        <v>108</v>
      </c>
      <c r="B133" s="119">
        <v>2272867</v>
      </c>
      <c r="C133" s="119">
        <v>2182663</v>
      </c>
      <c r="D133" s="15">
        <v>90204</v>
      </c>
      <c r="E133" s="119">
        <v>142915</v>
      </c>
      <c r="F133" s="119">
        <v>1876616</v>
      </c>
      <c r="G133" s="119">
        <v>76532</v>
      </c>
      <c r="H133" s="119">
        <v>462634</v>
      </c>
      <c r="I133" s="152">
        <f t="shared" si="4"/>
        <v>0.19150486260763597</v>
      </c>
    </row>
    <row r="134" spans="1:9" ht="12.75">
      <c r="A134" s="118" t="s">
        <v>109</v>
      </c>
      <c r="B134" s="119">
        <v>44771978</v>
      </c>
      <c r="C134" s="119">
        <v>39233594</v>
      </c>
      <c r="D134" s="15">
        <v>5538384</v>
      </c>
      <c r="E134" s="119">
        <v>3920076</v>
      </c>
      <c r="F134" s="119">
        <v>24509529</v>
      </c>
      <c r="G134" s="119">
        <v>792884</v>
      </c>
      <c r="H134" s="119">
        <v>23389641</v>
      </c>
      <c r="I134" s="152">
        <f t="shared" si="4"/>
        <v>0.48035847902411344</v>
      </c>
    </row>
    <row r="135" spans="1:9" ht="12">
      <c r="A135" s="14" t="s">
        <v>25</v>
      </c>
      <c r="B135" s="119">
        <v>2884182</v>
      </c>
      <c r="C135" s="119">
        <v>2529912</v>
      </c>
      <c r="D135" s="15">
        <v>354270</v>
      </c>
      <c r="E135" s="119">
        <v>321039</v>
      </c>
      <c r="F135" s="119">
        <v>1767025</v>
      </c>
      <c r="G135" s="119">
        <v>88466</v>
      </c>
      <c r="H135" s="119">
        <v>1349730</v>
      </c>
      <c r="I135" s="152">
        <f t="shared" si="4"/>
        <v>0.4211035682094932</v>
      </c>
    </row>
    <row r="136" spans="1:9" ht="12">
      <c r="A136" s="14" t="s">
        <v>94</v>
      </c>
      <c r="B136" s="119">
        <v>4070928</v>
      </c>
      <c r="C136" s="119">
        <v>3415777</v>
      </c>
      <c r="D136" s="15">
        <v>655151</v>
      </c>
      <c r="E136" s="119">
        <v>315201</v>
      </c>
      <c r="F136" s="119">
        <v>2142881</v>
      </c>
      <c r="G136" s="119">
        <v>58260</v>
      </c>
      <c r="H136" s="119">
        <v>2184988</v>
      </c>
      <c r="I136" s="152">
        <f t="shared" si="4"/>
        <v>0.49815862688945084</v>
      </c>
    </row>
    <row r="137" spans="1:9" ht="12">
      <c r="A137" s="14" t="s">
        <v>95</v>
      </c>
      <c r="B137" s="119">
        <v>7391762</v>
      </c>
      <c r="C137" s="119">
        <v>6339503</v>
      </c>
      <c r="D137" s="15">
        <v>1052259</v>
      </c>
      <c r="E137" s="119">
        <v>871218</v>
      </c>
      <c r="F137" s="119">
        <v>3619900</v>
      </c>
      <c r="G137" s="119">
        <v>96358</v>
      </c>
      <c r="H137" s="119">
        <v>4546722</v>
      </c>
      <c r="I137" s="152">
        <f t="shared" si="4"/>
        <v>0.5502520882296702</v>
      </c>
    </row>
    <row r="138" spans="1:9" ht="12">
      <c r="A138" s="14" t="s">
        <v>26</v>
      </c>
      <c r="B138" s="119">
        <v>2938381</v>
      </c>
      <c r="C138" s="119">
        <v>2569674</v>
      </c>
      <c r="D138" s="15">
        <v>368707</v>
      </c>
      <c r="E138" s="119">
        <v>266713</v>
      </c>
      <c r="F138" s="119">
        <v>1502968</v>
      </c>
      <c r="G138" s="119">
        <v>37525</v>
      </c>
      <c r="H138" s="119">
        <v>1664601</v>
      </c>
      <c r="I138" s="152">
        <f t="shared" si="4"/>
        <v>0.5193610546211749</v>
      </c>
    </row>
    <row r="139" spans="1:9" ht="12">
      <c r="A139" s="14" t="s">
        <v>27</v>
      </c>
      <c r="B139" s="119">
        <v>1377742</v>
      </c>
      <c r="C139" s="119">
        <v>1232217</v>
      </c>
      <c r="D139" s="15">
        <v>145525</v>
      </c>
      <c r="E139" s="119">
        <v>246449</v>
      </c>
      <c r="F139" s="119">
        <v>582312</v>
      </c>
      <c r="G139" s="119">
        <v>24201</v>
      </c>
      <c r="H139" s="119">
        <v>1017678</v>
      </c>
      <c r="I139" s="152">
        <f t="shared" si="4"/>
        <v>0.6265753227299006</v>
      </c>
    </row>
    <row r="140" spans="1:9" ht="12.75">
      <c r="A140" s="118" t="s">
        <v>96</v>
      </c>
      <c r="B140" s="119">
        <v>14731627</v>
      </c>
      <c r="C140" s="119">
        <v>13591961</v>
      </c>
      <c r="D140" s="15">
        <v>1139666</v>
      </c>
      <c r="E140" s="119">
        <v>218085</v>
      </c>
      <c r="F140" s="119">
        <v>6609659</v>
      </c>
      <c r="G140" s="119">
        <v>257841</v>
      </c>
      <c r="H140" s="119">
        <v>8082212</v>
      </c>
      <c r="I140" s="152">
        <f t="shared" si="4"/>
        <v>0.540626602037551</v>
      </c>
    </row>
    <row r="141" spans="1:9" ht="12.75">
      <c r="A141" s="117" t="s">
        <v>97</v>
      </c>
      <c r="B141" s="119">
        <v>2504125</v>
      </c>
      <c r="C141" s="119">
        <v>2329735</v>
      </c>
      <c r="D141" s="15">
        <v>174390</v>
      </c>
      <c r="E141" s="119">
        <v>0</v>
      </c>
      <c r="F141" s="119">
        <v>604937</v>
      </c>
      <c r="G141" s="119">
        <v>10469</v>
      </c>
      <c r="H141" s="119">
        <v>1888719</v>
      </c>
      <c r="I141" s="152">
        <f t="shared" si="4"/>
        <v>0.7542430988868367</v>
      </c>
    </row>
    <row r="142" spans="1:9" ht="12.75">
      <c r="A142" s="118" t="s">
        <v>263</v>
      </c>
      <c r="B142" s="119">
        <v>11755298</v>
      </c>
      <c r="C142" s="119">
        <v>10202942</v>
      </c>
      <c r="D142" s="15">
        <v>1552356</v>
      </c>
      <c r="E142" s="119">
        <v>0</v>
      </c>
      <c r="F142" s="119">
        <v>7891353</v>
      </c>
      <c r="G142" s="119">
        <v>166802</v>
      </c>
      <c r="H142" s="119">
        <v>3697143</v>
      </c>
      <c r="I142" s="152">
        <f>+H142/(B142+E142)</f>
        <v>0.31450865813865375</v>
      </c>
    </row>
    <row r="143" spans="1:9" ht="12">
      <c r="A143" s="14" t="s">
        <v>264</v>
      </c>
      <c r="B143" s="119">
        <v>3260562</v>
      </c>
      <c r="C143" s="119">
        <v>2610061</v>
      </c>
      <c r="D143" s="15">
        <v>650501</v>
      </c>
      <c r="E143" s="119">
        <v>0</v>
      </c>
      <c r="F143" s="119">
        <v>1832093</v>
      </c>
      <c r="G143" s="119">
        <v>46629</v>
      </c>
      <c r="H143" s="119">
        <v>1381840</v>
      </c>
      <c r="I143" s="152">
        <f>+H143/(B143+E143)</f>
        <v>0.4238042398825724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Littlefield</dc:creator>
  <cp:keywords/>
  <dc:description/>
  <cp:lastModifiedBy>Lawrence Littlefield</cp:lastModifiedBy>
  <cp:lastPrinted>2015-03-31T18:51:52Z</cp:lastPrinted>
  <dcterms:created xsi:type="dcterms:W3CDTF">2015-03-08T18:19:21Z</dcterms:created>
  <dcterms:modified xsi:type="dcterms:W3CDTF">2015-05-10T15:24:12Z</dcterms:modified>
  <cp:category/>
  <cp:version/>
  <cp:contentType/>
  <cp:contentStatus/>
</cp:coreProperties>
</file>