
<file path=[Content_Types].xml><?xml version="1.0" encoding="utf-8"?>
<Types xmlns="http://schemas.openxmlformats.org/package/2006/content-types">
  <Override PartName="/xl/chartsheets/sheet1.xml" ContentType="application/vnd.openxmlformats-officedocument.spreadsheetml.chart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charts/chart1.xml" ContentType="application/vnd.openxmlformats-officedocument.drawingml.char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charts/chart2.xml" ContentType="application/vnd.openxmlformats-officedocument.drawingml.chart+xml"/>
  <Default Extension="rels" ContentType="application/vnd.openxmlformats-package.relationships+xml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260" yWindow="-420" windowWidth="28000" windowHeight="17260" tabRatio="500"/>
  </bookViews>
  <sheets>
    <sheet name="U.S. Infrastructure Const 72-12" sheetId="7" r:id="rId1"/>
    <sheet name="NYC Infrastructure Constr 72-12" sheetId="8" r:id="rId2"/>
    <sheet name="Rest of NY Infras Const 72-12" sheetId="9" r:id="rId3"/>
    <sheet name="NJ Infrast Constr 72-12" sheetId="10" r:id="rId4"/>
    <sheet name="Data" sheetId="6" r:id="rId5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R240" i="6"/>
  <c r="R278"/>
  <c r="R120"/>
  <c r="B120"/>
  <c r="S120"/>
  <c r="C120"/>
  <c r="T120"/>
  <c r="D120"/>
  <c r="U120"/>
  <c r="E120"/>
  <c r="V120"/>
  <c r="F120"/>
  <c r="W120"/>
  <c r="G120"/>
  <c r="X120"/>
  <c r="H120"/>
  <c r="Y120"/>
  <c r="I120"/>
  <c r="Z120"/>
  <c r="J120"/>
  <c r="L120"/>
  <c r="R239"/>
  <c r="R277"/>
  <c r="R119"/>
  <c r="B119"/>
  <c r="S119"/>
  <c r="C119"/>
  <c r="T119"/>
  <c r="D119"/>
  <c r="U119"/>
  <c r="E119"/>
  <c r="V119"/>
  <c r="F119"/>
  <c r="W119"/>
  <c r="G119"/>
  <c r="X119"/>
  <c r="H119"/>
  <c r="Y119"/>
  <c r="I119"/>
  <c r="Z119"/>
  <c r="J119"/>
  <c r="L119"/>
  <c r="R238"/>
  <c r="R276"/>
  <c r="R118"/>
  <c r="B118"/>
  <c r="S118"/>
  <c r="C118"/>
  <c r="T118"/>
  <c r="D118"/>
  <c r="U118"/>
  <c r="E118"/>
  <c r="V118"/>
  <c r="F118"/>
  <c r="W118"/>
  <c r="G118"/>
  <c r="X118"/>
  <c r="H118"/>
  <c r="Y118"/>
  <c r="I118"/>
  <c r="Z118"/>
  <c r="J118"/>
  <c r="L118"/>
  <c r="R237"/>
  <c r="R275"/>
  <c r="R117"/>
  <c r="B117"/>
  <c r="S117"/>
  <c r="C117"/>
  <c r="T117"/>
  <c r="D117"/>
  <c r="U117"/>
  <c r="E117"/>
  <c r="V117"/>
  <c r="F117"/>
  <c r="W117"/>
  <c r="G117"/>
  <c r="X117"/>
  <c r="H117"/>
  <c r="Y117"/>
  <c r="I117"/>
  <c r="Z117"/>
  <c r="J117"/>
  <c r="L117"/>
  <c r="R236"/>
  <c r="R274"/>
  <c r="R116"/>
  <c r="B116"/>
  <c r="S116"/>
  <c r="C116"/>
  <c r="T116"/>
  <c r="D116"/>
  <c r="U116"/>
  <c r="E116"/>
  <c r="V116"/>
  <c r="F116"/>
  <c r="W116"/>
  <c r="G116"/>
  <c r="X116"/>
  <c r="H116"/>
  <c r="Y116"/>
  <c r="I116"/>
  <c r="Z116"/>
  <c r="J116"/>
  <c r="L116"/>
  <c r="R235"/>
  <c r="R273"/>
  <c r="R115"/>
  <c r="B115"/>
  <c r="S115"/>
  <c r="C115"/>
  <c r="T115"/>
  <c r="D115"/>
  <c r="U115"/>
  <c r="E115"/>
  <c r="V115"/>
  <c r="F115"/>
  <c r="W115"/>
  <c r="G115"/>
  <c r="X115"/>
  <c r="H115"/>
  <c r="Y115"/>
  <c r="I115"/>
  <c r="Z115"/>
  <c r="J115"/>
  <c r="L115"/>
  <c r="R234"/>
  <c r="R272"/>
  <c r="R114"/>
  <c r="B114"/>
  <c r="S114"/>
  <c r="C114"/>
  <c r="T114"/>
  <c r="D114"/>
  <c r="U114"/>
  <c r="E114"/>
  <c r="V114"/>
  <c r="F114"/>
  <c r="W114"/>
  <c r="G114"/>
  <c r="X114"/>
  <c r="H114"/>
  <c r="Y114"/>
  <c r="I114"/>
  <c r="Z114"/>
  <c r="J114"/>
  <c r="L114"/>
  <c r="R233"/>
  <c r="R271"/>
  <c r="R113"/>
  <c r="B113"/>
  <c r="S113"/>
  <c r="C113"/>
  <c r="T113"/>
  <c r="D113"/>
  <c r="U113"/>
  <c r="E113"/>
  <c r="V113"/>
  <c r="F113"/>
  <c r="W113"/>
  <c r="G113"/>
  <c r="X113"/>
  <c r="H113"/>
  <c r="Y113"/>
  <c r="I113"/>
  <c r="Z113"/>
  <c r="J113"/>
  <c r="L113"/>
  <c r="R232"/>
  <c r="R270"/>
  <c r="R112"/>
  <c r="B112"/>
  <c r="S112"/>
  <c r="C112"/>
  <c r="T112"/>
  <c r="D112"/>
  <c r="U112"/>
  <c r="E112"/>
  <c r="V112"/>
  <c r="F112"/>
  <c r="W112"/>
  <c r="G112"/>
  <c r="X112"/>
  <c r="H112"/>
  <c r="Y112"/>
  <c r="I112"/>
  <c r="Z112"/>
  <c r="J112"/>
  <c r="L112"/>
  <c r="R230"/>
  <c r="R268"/>
  <c r="R110"/>
  <c r="B110"/>
  <c r="S110"/>
  <c r="C110"/>
  <c r="T110"/>
  <c r="D110"/>
  <c r="U110"/>
  <c r="E110"/>
  <c r="V110"/>
  <c r="F110"/>
  <c r="W110"/>
  <c r="G110"/>
  <c r="X110"/>
  <c r="H110"/>
  <c r="Y110"/>
  <c r="I110"/>
  <c r="Z110"/>
  <c r="J110"/>
  <c r="L110"/>
  <c r="R228"/>
  <c r="R266"/>
  <c r="R108"/>
  <c r="B108"/>
  <c r="S108"/>
  <c r="C108"/>
  <c r="T108"/>
  <c r="D108"/>
  <c r="U266"/>
  <c r="U108"/>
  <c r="E108"/>
  <c r="V108"/>
  <c r="F108"/>
  <c r="W108"/>
  <c r="G108"/>
  <c r="X108"/>
  <c r="H108"/>
  <c r="Y108"/>
  <c r="I108"/>
  <c r="Z108"/>
  <c r="J108"/>
  <c r="L108"/>
  <c r="R227"/>
  <c r="R265"/>
  <c r="R107"/>
  <c r="B107"/>
  <c r="S107"/>
  <c r="C107"/>
  <c r="T107"/>
  <c r="D107"/>
  <c r="U107"/>
  <c r="E107"/>
  <c r="V107"/>
  <c r="F107"/>
  <c r="W107"/>
  <c r="G107"/>
  <c r="X107"/>
  <c r="H107"/>
  <c r="Y107"/>
  <c r="I107"/>
  <c r="Z107"/>
  <c r="J107"/>
  <c r="L107"/>
  <c r="R226"/>
  <c r="R264"/>
  <c r="R106"/>
  <c r="B106"/>
  <c r="S106"/>
  <c r="C106"/>
  <c r="T106"/>
  <c r="D106"/>
  <c r="U106"/>
  <c r="E106"/>
  <c r="V106"/>
  <c r="F106"/>
  <c r="W106"/>
  <c r="G106"/>
  <c r="X106"/>
  <c r="H106"/>
  <c r="Y106"/>
  <c r="I106"/>
  <c r="Z106"/>
  <c r="J106"/>
  <c r="L106"/>
  <c r="R225"/>
  <c r="R263"/>
  <c r="R105"/>
  <c r="B105"/>
  <c r="S105"/>
  <c r="C105"/>
  <c r="T105"/>
  <c r="D105"/>
  <c r="U105"/>
  <c r="E105"/>
  <c r="V105"/>
  <c r="F105"/>
  <c r="W105"/>
  <c r="G105"/>
  <c r="X105"/>
  <c r="H105"/>
  <c r="Y105"/>
  <c r="I105"/>
  <c r="Z105"/>
  <c r="J105"/>
  <c r="L105"/>
  <c r="R224"/>
  <c r="R262"/>
  <c r="R104"/>
  <c r="B104"/>
  <c r="S104"/>
  <c r="C104"/>
  <c r="T104"/>
  <c r="D104"/>
  <c r="U104"/>
  <c r="E104"/>
  <c r="V104"/>
  <c r="F104"/>
  <c r="W104"/>
  <c r="G104"/>
  <c r="X104"/>
  <c r="H104"/>
  <c r="Y104"/>
  <c r="I104"/>
  <c r="Z104"/>
  <c r="J104"/>
  <c r="L104"/>
  <c r="R223"/>
  <c r="R261"/>
  <c r="R103"/>
  <c r="B103"/>
  <c r="S103"/>
  <c r="C103"/>
  <c r="T103"/>
  <c r="D103"/>
  <c r="U103"/>
  <c r="E103"/>
  <c r="V103"/>
  <c r="F103"/>
  <c r="W103"/>
  <c r="G103"/>
  <c r="X103"/>
  <c r="H103"/>
  <c r="Y103"/>
  <c r="I103"/>
  <c r="Z103"/>
  <c r="J103"/>
  <c r="L103"/>
  <c r="R222"/>
  <c r="R260"/>
  <c r="R102"/>
  <c r="B102"/>
  <c r="S102"/>
  <c r="C102"/>
  <c r="T102"/>
  <c r="D102"/>
  <c r="U102"/>
  <c r="E102"/>
  <c r="V102"/>
  <c r="F102"/>
  <c r="W102"/>
  <c r="G102"/>
  <c r="X102"/>
  <c r="H102"/>
  <c r="Y102"/>
  <c r="I102"/>
  <c r="Z102"/>
  <c r="J102"/>
  <c r="L102"/>
  <c r="R221"/>
  <c r="R259"/>
  <c r="R101"/>
  <c r="B101"/>
  <c r="S101"/>
  <c r="C101"/>
  <c r="T101"/>
  <c r="D101"/>
  <c r="U101"/>
  <c r="E101"/>
  <c r="V101"/>
  <c r="F101"/>
  <c r="W101"/>
  <c r="G101"/>
  <c r="X101"/>
  <c r="H101"/>
  <c r="Y101"/>
  <c r="I101"/>
  <c r="Z101"/>
  <c r="J101"/>
  <c r="L101"/>
  <c r="R220"/>
  <c r="R258"/>
  <c r="R100"/>
  <c r="B100"/>
  <c r="S100"/>
  <c r="C100"/>
  <c r="T100"/>
  <c r="D100"/>
  <c r="U100"/>
  <c r="E100"/>
  <c r="V100"/>
  <c r="F100"/>
  <c r="W100"/>
  <c r="G100"/>
  <c r="X100"/>
  <c r="H100"/>
  <c r="Y100"/>
  <c r="I100"/>
  <c r="Z100"/>
  <c r="J100"/>
  <c r="L100"/>
  <c r="R219"/>
  <c r="R257"/>
  <c r="R99"/>
  <c r="B99"/>
  <c r="S99"/>
  <c r="C99"/>
  <c r="T99"/>
  <c r="D99"/>
  <c r="U99"/>
  <c r="E99"/>
  <c r="V99"/>
  <c r="F99"/>
  <c r="W99"/>
  <c r="G99"/>
  <c r="X99"/>
  <c r="H99"/>
  <c r="Y99"/>
  <c r="I99"/>
  <c r="Z99"/>
  <c r="J99"/>
  <c r="L99"/>
  <c r="R218"/>
  <c r="R256"/>
  <c r="R98"/>
  <c r="B98"/>
  <c r="S98"/>
  <c r="C98"/>
  <c r="T98"/>
  <c r="D98"/>
  <c r="U98"/>
  <c r="E98"/>
  <c r="V98"/>
  <c r="F98"/>
  <c r="W98"/>
  <c r="G98"/>
  <c r="X98"/>
  <c r="H98"/>
  <c r="Y98"/>
  <c r="I98"/>
  <c r="Z98"/>
  <c r="J98"/>
  <c r="L98"/>
  <c r="R217"/>
  <c r="R255"/>
  <c r="R97"/>
  <c r="B97"/>
  <c r="S97"/>
  <c r="C97"/>
  <c r="T97"/>
  <c r="D97"/>
  <c r="U97"/>
  <c r="E97"/>
  <c r="V97"/>
  <c r="F97"/>
  <c r="W97"/>
  <c r="G97"/>
  <c r="X97"/>
  <c r="H97"/>
  <c r="Y97"/>
  <c r="I97"/>
  <c r="Z97"/>
  <c r="J97"/>
  <c r="L97"/>
  <c r="R216"/>
  <c r="R254"/>
  <c r="R96"/>
  <c r="B96"/>
  <c r="S96"/>
  <c r="C96"/>
  <c r="T96"/>
  <c r="D96"/>
  <c r="U96"/>
  <c r="E96"/>
  <c r="V96"/>
  <c r="F96"/>
  <c r="W96"/>
  <c r="G96"/>
  <c r="X96"/>
  <c r="H96"/>
  <c r="Y96"/>
  <c r="I96"/>
  <c r="Z96"/>
  <c r="J96"/>
  <c r="L96"/>
  <c r="R215"/>
  <c r="R253"/>
  <c r="R95"/>
  <c r="B95"/>
  <c r="S95"/>
  <c r="C95"/>
  <c r="T95"/>
  <c r="D95"/>
  <c r="U95"/>
  <c r="E95"/>
  <c r="V95"/>
  <c r="F95"/>
  <c r="W95"/>
  <c r="G95"/>
  <c r="X95"/>
  <c r="H95"/>
  <c r="Y95"/>
  <c r="I95"/>
  <c r="Z95"/>
  <c r="J95"/>
  <c r="L95"/>
  <c r="R214"/>
  <c r="R252"/>
  <c r="R94"/>
  <c r="B94"/>
  <c r="S94"/>
  <c r="C94"/>
  <c r="T94"/>
  <c r="D94"/>
  <c r="U94"/>
  <c r="E94"/>
  <c r="V94"/>
  <c r="F94"/>
  <c r="W94"/>
  <c r="G94"/>
  <c r="X94"/>
  <c r="H94"/>
  <c r="Y94"/>
  <c r="I94"/>
  <c r="Z94"/>
  <c r="J94"/>
  <c r="L94"/>
  <c r="R213"/>
  <c r="R251"/>
  <c r="R93"/>
  <c r="B93"/>
  <c r="S93"/>
  <c r="C93"/>
  <c r="T93"/>
  <c r="D93"/>
  <c r="U93"/>
  <c r="E93"/>
  <c r="V93"/>
  <c r="F93"/>
  <c r="W93"/>
  <c r="G93"/>
  <c r="X93"/>
  <c r="H93"/>
  <c r="Y93"/>
  <c r="I93"/>
  <c r="Z93"/>
  <c r="J93"/>
  <c r="L93"/>
  <c r="R212"/>
  <c r="R250"/>
  <c r="R92"/>
  <c r="B92"/>
  <c r="S92"/>
  <c r="C92"/>
  <c r="T92"/>
  <c r="D92"/>
  <c r="U92"/>
  <c r="E92"/>
  <c r="V92"/>
  <c r="F92"/>
  <c r="W92"/>
  <c r="G92"/>
  <c r="X92"/>
  <c r="H92"/>
  <c r="Y92"/>
  <c r="I92"/>
  <c r="Z92"/>
  <c r="J92"/>
  <c r="L92"/>
  <c r="R211"/>
  <c r="R249"/>
  <c r="R91"/>
  <c r="B91"/>
  <c r="S91"/>
  <c r="C91"/>
  <c r="T91"/>
  <c r="D91"/>
  <c r="U91"/>
  <c r="E91"/>
  <c r="V91"/>
  <c r="F91"/>
  <c r="W91"/>
  <c r="G91"/>
  <c r="X91"/>
  <c r="H91"/>
  <c r="Y91"/>
  <c r="I91"/>
  <c r="Z91"/>
  <c r="J91"/>
  <c r="L91"/>
  <c r="R210"/>
  <c r="R248"/>
  <c r="R90"/>
  <c r="B90"/>
  <c r="S90"/>
  <c r="C90"/>
  <c r="T90"/>
  <c r="D90"/>
  <c r="U90"/>
  <c r="E90"/>
  <c r="V90"/>
  <c r="F90"/>
  <c r="W90"/>
  <c r="G90"/>
  <c r="X90"/>
  <c r="H90"/>
  <c r="Y90"/>
  <c r="I90"/>
  <c r="Z90"/>
  <c r="J90"/>
  <c r="L90"/>
  <c r="R209"/>
  <c r="R247"/>
  <c r="R89"/>
  <c r="B89"/>
  <c r="S89"/>
  <c r="C89"/>
  <c r="T89"/>
  <c r="D89"/>
  <c r="U89"/>
  <c r="E89"/>
  <c r="V89"/>
  <c r="F89"/>
  <c r="W89"/>
  <c r="G89"/>
  <c r="X89"/>
  <c r="H89"/>
  <c r="Y89"/>
  <c r="I89"/>
  <c r="Z89"/>
  <c r="J89"/>
  <c r="L89"/>
  <c r="R208"/>
  <c r="R246"/>
  <c r="R88"/>
  <c r="B88"/>
  <c r="S88"/>
  <c r="C88"/>
  <c r="T88"/>
  <c r="D88"/>
  <c r="U88"/>
  <c r="E88"/>
  <c r="V88"/>
  <c r="F88"/>
  <c r="W88"/>
  <c r="G88"/>
  <c r="X88"/>
  <c r="H88"/>
  <c r="Y88"/>
  <c r="I88"/>
  <c r="Z88"/>
  <c r="J88"/>
  <c r="L88"/>
  <c r="R207"/>
  <c r="R245"/>
  <c r="R87"/>
  <c r="B87"/>
  <c r="S87"/>
  <c r="C87"/>
  <c r="T87"/>
  <c r="D87"/>
  <c r="U87"/>
  <c r="E87"/>
  <c r="V87"/>
  <c r="F87"/>
  <c r="W87"/>
  <c r="G87"/>
  <c r="X87"/>
  <c r="H87"/>
  <c r="Y87"/>
  <c r="I87"/>
  <c r="Z87"/>
  <c r="J87"/>
  <c r="L87"/>
  <c r="R206"/>
  <c r="R244"/>
  <c r="R86"/>
  <c r="B86"/>
  <c r="S86"/>
  <c r="C86"/>
  <c r="T86"/>
  <c r="D86"/>
  <c r="U86"/>
  <c r="E86"/>
  <c r="V86"/>
  <c r="F86"/>
  <c r="W86"/>
  <c r="G86"/>
  <c r="X86"/>
  <c r="H86"/>
  <c r="Y86"/>
  <c r="I86"/>
  <c r="Z86"/>
  <c r="J86"/>
  <c r="L86"/>
  <c r="R205"/>
  <c r="R243"/>
  <c r="R85"/>
  <c r="B85"/>
  <c r="S85"/>
  <c r="C85"/>
  <c r="T85"/>
  <c r="D85"/>
  <c r="U85"/>
  <c r="E85"/>
  <c r="V85"/>
  <c r="F85"/>
  <c r="W85"/>
  <c r="G85"/>
  <c r="X85"/>
  <c r="H85"/>
  <c r="Y85"/>
  <c r="I85"/>
  <c r="Z85"/>
  <c r="J85"/>
  <c r="L85"/>
  <c r="R204"/>
  <c r="R242"/>
  <c r="R83"/>
  <c r="B83"/>
  <c r="S83"/>
  <c r="C83"/>
  <c r="T83"/>
  <c r="D83"/>
  <c r="U83"/>
  <c r="E83"/>
  <c r="V83"/>
  <c r="F83"/>
  <c r="W83"/>
  <c r="G83"/>
  <c r="X83"/>
  <c r="H83"/>
  <c r="Y83"/>
  <c r="I83"/>
  <c r="Z83"/>
  <c r="J83"/>
  <c r="L83"/>
  <c r="R80"/>
  <c r="B80"/>
  <c r="S80"/>
  <c r="C80"/>
  <c r="T80"/>
  <c r="D80"/>
  <c r="U80"/>
  <c r="E80"/>
  <c r="V80"/>
  <c r="F80"/>
  <c r="W80"/>
  <c r="G80"/>
  <c r="X80"/>
  <c r="H80"/>
  <c r="Y80"/>
  <c r="I80"/>
  <c r="Z80"/>
  <c r="J80"/>
  <c r="L80"/>
  <c r="R79"/>
  <c r="B79"/>
  <c r="S79"/>
  <c r="C79"/>
  <c r="T79"/>
  <c r="D79"/>
  <c r="U79"/>
  <c r="E79"/>
  <c r="V79"/>
  <c r="F79"/>
  <c r="W79"/>
  <c r="G79"/>
  <c r="X79"/>
  <c r="H79"/>
  <c r="Y79"/>
  <c r="I79"/>
  <c r="Z79"/>
  <c r="J79"/>
  <c r="L79"/>
  <c r="R78"/>
  <c r="B78"/>
  <c r="S78"/>
  <c r="C78"/>
  <c r="T78"/>
  <c r="D78"/>
  <c r="U78"/>
  <c r="E78"/>
  <c r="V78"/>
  <c r="F78"/>
  <c r="W78"/>
  <c r="G78"/>
  <c r="X78"/>
  <c r="H78"/>
  <c r="Y78"/>
  <c r="I78"/>
  <c r="Z78"/>
  <c r="J78"/>
  <c r="L78"/>
  <c r="R77"/>
  <c r="B77"/>
  <c r="S77"/>
  <c r="C77"/>
  <c r="T77"/>
  <c r="D77"/>
  <c r="U77"/>
  <c r="E77"/>
  <c r="V77"/>
  <c r="F77"/>
  <c r="W77"/>
  <c r="G77"/>
  <c r="X77"/>
  <c r="H77"/>
  <c r="Y77"/>
  <c r="I77"/>
  <c r="Z77"/>
  <c r="J77"/>
  <c r="L77"/>
  <c r="R76"/>
  <c r="B76"/>
  <c r="S76"/>
  <c r="C76"/>
  <c r="T76"/>
  <c r="D76"/>
  <c r="U76"/>
  <c r="E76"/>
  <c r="V76"/>
  <c r="F76"/>
  <c r="W76"/>
  <c r="G76"/>
  <c r="X76"/>
  <c r="H76"/>
  <c r="Y76"/>
  <c r="I76"/>
  <c r="Z76"/>
  <c r="J76"/>
  <c r="L76"/>
  <c r="R75"/>
  <c r="B75"/>
  <c r="S75"/>
  <c r="C75"/>
  <c r="T75"/>
  <c r="D75"/>
  <c r="U75"/>
  <c r="E75"/>
  <c r="V75"/>
  <c r="F75"/>
  <c r="W75"/>
  <c r="G75"/>
  <c r="X75"/>
  <c r="H75"/>
  <c r="Y75"/>
  <c r="I75"/>
  <c r="Z75"/>
  <c r="J75"/>
  <c r="L75"/>
  <c r="R74"/>
  <c r="B74"/>
  <c r="S74"/>
  <c r="C74"/>
  <c r="T74"/>
  <c r="D74"/>
  <c r="U74"/>
  <c r="E74"/>
  <c r="V74"/>
  <c r="F74"/>
  <c r="W74"/>
  <c r="G74"/>
  <c r="X74"/>
  <c r="H74"/>
  <c r="Y74"/>
  <c r="I74"/>
  <c r="Z74"/>
  <c r="J74"/>
  <c r="L74"/>
  <c r="R73"/>
  <c r="B73"/>
  <c r="S73"/>
  <c r="C73"/>
  <c r="T73"/>
  <c r="D73"/>
  <c r="U73"/>
  <c r="E73"/>
  <c r="V73"/>
  <c r="F73"/>
  <c r="W73"/>
  <c r="G73"/>
  <c r="X73"/>
  <c r="H73"/>
  <c r="Y73"/>
  <c r="I73"/>
  <c r="Z73"/>
  <c r="J73"/>
  <c r="L73"/>
  <c r="R72"/>
  <c r="B72"/>
  <c r="S72"/>
  <c r="C72"/>
  <c r="T72"/>
  <c r="D72"/>
  <c r="U72"/>
  <c r="E72"/>
  <c r="V72"/>
  <c r="F72"/>
  <c r="W72"/>
  <c r="G72"/>
  <c r="X72"/>
  <c r="H72"/>
  <c r="Y72"/>
  <c r="I72"/>
  <c r="Z72"/>
  <c r="J72"/>
  <c r="L72"/>
  <c r="R70"/>
  <c r="B70"/>
  <c r="S70"/>
  <c r="C70"/>
  <c r="T70"/>
  <c r="D70"/>
  <c r="U70"/>
  <c r="E70"/>
  <c r="V70"/>
  <c r="F70"/>
  <c r="W70"/>
  <c r="G70"/>
  <c r="X70"/>
  <c r="H70"/>
  <c r="Y70"/>
  <c r="I70"/>
  <c r="Z70"/>
  <c r="J70"/>
  <c r="L70"/>
  <c r="R68"/>
  <c r="B68"/>
  <c r="S68"/>
  <c r="C68"/>
  <c r="T68"/>
  <c r="D68"/>
  <c r="U68"/>
  <c r="E68"/>
  <c r="V68"/>
  <c r="F68"/>
  <c r="W68"/>
  <c r="G68"/>
  <c r="X68"/>
  <c r="H68"/>
  <c r="Y68"/>
  <c r="I68"/>
  <c r="Z68"/>
  <c r="J68"/>
  <c r="L68"/>
  <c r="R67"/>
  <c r="B67"/>
  <c r="S67"/>
  <c r="C67"/>
  <c r="T67"/>
  <c r="D67"/>
  <c r="U67"/>
  <c r="E67"/>
  <c r="V67"/>
  <c r="F67"/>
  <c r="W67"/>
  <c r="G67"/>
  <c r="X67"/>
  <c r="H67"/>
  <c r="Y67"/>
  <c r="I67"/>
  <c r="Z67"/>
  <c r="J67"/>
  <c r="L67"/>
  <c r="R66"/>
  <c r="B66"/>
  <c r="S66"/>
  <c r="C66"/>
  <c r="T66"/>
  <c r="D66"/>
  <c r="U66"/>
  <c r="E66"/>
  <c r="V66"/>
  <c r="F66"/>
  <c r="W66"/>
  <c r="G66"/>
  <c r="X66"/>
  <c r="H66"/>
  <c r="Y66"/>
  <c r="I66"/>
  <c r="Z66"/>
  <c r="J66"/>
  <c r="L66"/>
  <c r="R65"/>
  <c r="B65"/>
  <c r="S65"/>
  <c r="C65"/>
  <c r="T65"/>
  <c r="D65"/>
  <c r="U65"/>
  <c r="E65"/>
  <c r="V65"/>
  <c r="F65"/>
  <c r="W65"/>
  <c r="G65"/>
  <c r="X65"/>
  <c r="H65"/>
  <c r="Y65"/>
  <c r="I65"/>
  <c r="Z65"/>
  <c r="J65"/>
  <c r="L65"/>
  <c r="R64"/>
  <c r="B64"/>
  <c r="S64"/>
  <c r="C64"/>
  <c r="T64"/>
  <c r="D64"/>
  <c r="U64"/>
  <c r="E64"/>
  <c r="V64"/>
  <c r="F64"/>
  <c r="W64"/>
  <c r="G64"/>
  <c r="X64"/>
  <c r="H64"/>
  <c r="Y64"/>
  <c r="I64"/>
  <c r="Z64"/>
  <c r="J64"/>
  <c r="L64"/>
  <c r="R63"/>
  <c r="B63"/>
  <c r="S63"/>
  <c r="C63"/>
  <c r="T63"/>
  <c r="D63"/>
  <c r="U63"/>
  <c r="E63"/>
  <c r="V63"/>
  <c r="F63"/>
  <c r="W63"/>
  <c r="G63"/>
  <c r="X63"/>
  <c r="H63"/>
  <c r="Y63"/>
  <c r="I63"/>
  <c r="Z63"/>
  <c r="J63"/>
  <c r="L63"/>
  <c r="R62"/>
  <c r="B62"/>
  <c r="S62"/>
  <c r="C62"/>
  <c r="T62"/>
  <c r="D62"/>
  <c r="U62"/>
  <c r="E62"/>
  <c r="V62"/>
  <c r="F62"/>
  <c r="W62"/>
  <c r="G62"/>
  <c r="X62"/>
  <c r="H62"/>
  <c r="Y62"/>
  <c r="I62"/>
  <c r="Z62"/>
  <c r="J62"/>
  <c r="L62"/>
  <c r="R61"/>
  <c r="B61"/>
  <c r="S61"/>
  <c r="C61"/>
  <c r="T61"/>
  <c r="D61"/>
  <c r="U61"/>
  <c r="E61"/>
  <c r="V61"/>
  <c r="F61"/>
  <c r="W61"/>
  <c r="G61"/>
  <c r="X61"/>
  <c r="H61"/>
  <c r="Y61"/>
  <c r="I61"/>
  <c r="Z61"/>
  <c r="J61"/>
  <c r="L61"/>
  <c r="R60"/>
  <c r="B60"/>
  <c r="S60"/>
  <c r="C60"/>
  <c r="T60"/>
  <c r="D60"/>
  <c r="U60"/>
  <c r="E60"/>
  <c r="V60"/>
  <c r="F60"/>
  <c r="W60"/>
  <c r="G60"/>
  <c r="X60"/>
  <c r="H60"/>
  <c r="Y60"/>
  <c r="I60"/>
  <c r="Z60"/>
  <c r="J60"/>
  <c r="L60"/>
  <c r="R59"/>
  <c r="B59"/>
  <c r="S59"/>
  <c r="C59"/>
  <c r="T59"/>
  <c r="D59"/>
  <c r="U59"/>
  <c r="E59"/>
  <c r="V59"/>
  <c r="F59"/>
  <c r="W59"/>
  <c r="G59"/>
  <c r="X59"/>
  <c r="H59"/>
  <c r="Y59"/>
  <c r="I59"/>
  <c r="Z59"/>
  <c r="J59"/>
  <c r="L59"/>
  <c r="R58"/>
  <c r="B58"/>
  <c r="S58"/>
  <c r="C58"/>
  <c r="T58"/>
  <c r="D58"/>
  <c r="U58"/>
  <c r="E58"/>
  <c r="V58"/>
  <c r="F58"/>
  <c r="W58"/>
  <c r="G58"/>
  <c r="X58"/>
  <c r="H58"/>
  <c r="Y58"/>
  <c r="I58"/>
  <c r="Z58"/>
  <c r="J58"/>
  <c r="L58"/>
  <c r="R57"/>
  <c r="B57"/>
  <c r="S57"/>
  <c r="C57"/>
  <c r="T57"/>
  <c r="D57"/>
  <c r="U57"/>
  <c r="E57"/>
  <c r="V57"/>
  <c r="F57"/>
  <c r="W57"/>
  <c r="G57"/>
  <c r="X57"/>
  <c r="H57"/>
  <c r="Y57"/>
  <c r="I57"/>
  <c r="Z57"/>
  <c r="J57"/>
  <c r="L57"/>
  <c r="R56"/>
  <c r="B56"/>
  <c r="S56"/>
  <c r="C56"/>
  <c r="T56"/>
  <c r="D56"/>
  <c r="U56"/>
  <c r="E56"/>
  <c r="V56"/>
  <c r="F56"/>
  <c r="W56"/>
  <c r="G56"/>
  <c r="X56"/>
  <c r="H56"/>
  <c r="Y56"/>
  <c r="I56"/>
  <c r="Z56"/>
  <c r="J56"/>
  <c r="L56"/>
  <c r="R55"/>
  <c r="B55"/>
  <c r="S55"/>
  <c r="C55"/>
  <c r="T55"/>
  <c r="D55"/>
  <c r="U55"/>
  <c r="E55"/>
  <c r="V55"/>
  <c r="F55"/>
  <c r="W55"/>
  <c r="G55"/>
  <c r="X55"/>
  <c r="H55"/>
  <c r="Y55"/>
  <c r="I55"/>
  <c r="Z55"/>
  <c r="J55"/>
  <c r="L55"/>
  <c r="R54"/>
  <c r="B54"/>
  <c r="S54"/>
  <c r="C54"/>
  <c r="T54"/>
  <c r="D54"/>
  <c r="U54"/>
  <c r="E54"/>
  <c r="V54"/>
  <c r="F54"/>
  <c r="W54"/>
  <c r="G54"/>
  <c r="X54"/>
  <c r="H54"/>
  <c r="Y54"/>
  <c r="I54"/>
  <c r="Z54"/>
  <c r="J54"/>
  <c r="L54"/>
  <c r="R53"/>
  <c r="B53"/>
  <c r="S53"/>
  <c r="C53"/>
  <c r="T53"/>
  <c r="D53"/>
  <c r="U53"/>
  <c r="E53"/>
  <c r="V53"/>
  <c r="F53"/>
  <c r="W53"/>
  <c r="G53"/>
  <c r="X53"/>
  <c r="H53"/>
  <c r="Y53"/>
  <c r="I53"/>
  <c r="Z53"/>
  <c r="J53"/>
  <c r="L53"/>
  <c r="R52"/>
  <c r="B52"/>
  <c r="S52"/>
  <c r="C52"/>
  <c r="T52"/>
  <c r="D52"/>
  <c r="U52"/>
  <c r="E52"/>
  <c r="V52"/>
  <c r="F52"/>
  <c r="W52"/>
  <c r="G52"/>
  <c r="X52"/>
  <c r="H52"/>
  <c r="Y52"/>
  <c r="I52"/>
  <c r="Z52"/>
  <c r="J52"/>
  <c r="L52"/>
  <c r="R51"/>
  <c r="B51"/>
  <c r="S51"/>
  <c r="C51"/>
  <c r="T51"/>
  <c r="D51"/>
  <c r="U51"/>
  <c r="E51"/>
  <c r="V51"/>
  <c r="F51"/>
  <c r="W51"/>
  <c r="G51"/>
  <c r="X51"/>
  <c r="H51"/>
  <c r="Y51"/>
  <c r="I51"/>
  <c r="Z51"/>
  <c r="J51"/>
  <c r="L51"/>
  <c r="R50"/>
  <c r="B50"/>
  <c r="S50"/>
  <c r="C50"/>
  <c r="T50"/>
  <c r="D50"/>
  <c r="U50"/>
  <c r="E50"/>
  <c r="V50"/>
  <c r="F50"/>
  <c r="W50"/>
  <c r="G50"/>
  <c r="X50"/>
  <c r="H50"/>
  <c r="Y50"/>
  <c r="I50"/>
  <c r="Z50"/>
  <c r="J50"/>
  <c r="L50"/>
  <c r="R49"/>
  <c r="B49"/>
  <c r="S49"/>
  <c r="C49"/>
  <c r="T49"/>
  <c r="D49"/>
  <c r="U49"/>
  <c r="E49"/>
  <c r="V49"/>
  <c r="F49"/>
  <c r="W49"/>
  <c r="G49"/>
  <c r="X49"/>
  <c r="H49"/>
  <c r="Y49"/>
  <c r="I49"/>
  <c r="Z49"/>
  <c r="J49"/>
  <c r="L49"/>
  <c r="R48"/>
  <c r="B48"/>
  <c r="S48"/>
  <c r="C48"/>
  <c r="T48"/>
  <c r="D48"/>
  <c r="U48"/>
  <c r="E48"/>
  <c r="V48"/>
  <c r="F48"/>
  <c r="W48"/>
  <c r="G48"/>
  <c r="X48"/>
  <c r="H48"/>
  <c r="Y48"/>
  <c r="I48"/>
  <c r="Z48"/>
  <c r="J48"/>
  <c r="L48"/>
  <c r="R47"/>
  <c r="B47"/>
  <c r="S47"/>
  <c r="C47"/>
  <c r="T47"/>
  <c r="D47"/>
  <c r="U47"/>
  <c r="E47"/>
  <c r="V47"/>
  <c r="F47"/>
  <c r="W47"/>
  <c r="G47"/>
  <c r="X47"/>
  <c r="H47"/>
  <c r="Y47"/>
  <c r="I47"/>
  <c r="Z47"/>
  <c r="J47"/>
  <c r="L47"/>
  <c r="R46"/>
  <c r="B46"/>
  <c r="S46"/>
  <c r="C46"/>
  <c r="T46"/>
  <c r="D46"/>
  <c r="U46"/>
  <c r="E46"/>
  <c r="V46"/>
  <c r="F46"/>
  <c r="W46"/>
  <c r="G46"/>
  <c r="X46"/>
  <c r="H46"/>
  <c r="Y46"/>
  <c r="I46"/>
  <c r="Z46"/>
  <c r="J46"/>
  <c r="L46"/>
  <c r="R45"/>
  <c r="B45"/>
  <c r="S45"/>
  <c r="C45"/>
  <c r="T45"/>
  <c r="D45"/>
  <c r="U45"/>
  <c r="E45"/>
  <c r="V45"/>
  <c r="F45"/>
  <c r="W45"/>
  <c r="G45"/>
  <c r="X45"/>
  <c r="H45"/>
  <c r="Y45"/>
  <c r="I45"/>
  <c r="Z45"/>
  <c r="J45"/>
  <c r="L45"/>
  <c r="R43"/>
  <c r="B43"/>
  <c r="S43"/>
  <c r="C43"/>
  <c r="T43"/>
  <c r="D43"/>
  <c r="U43"/>
  <c r="E43"/>
  <c r="V43"/>
  <c r="F43"/>
  <c r="W43"/>
  <c r="G43"/>
  <c r="X43"/>
  <c r="H43"/>
  <c r="Y43"/>
  <c r="I43"/>
  <c r="Z43"/>
  <c r="J43"/>
  <c r="L43"/>
  <c r="R40"/>
  <c r="B40"/>
  <c r="C40"/>
  <c r="D40"/>
  <c r="E40"/>
  <c r="F40"/>
  <c r="G40"/>
  <c r="H40"/>
  <c r="I40"/>
  <c r="J40"/>
  <c r="L40"/>
  <c r="R39"/>
  <c r="B39"/>
  <c r="C39"/>
  <c r="D39"/>
  <c r="E39"/>
  <c r="F39"/>
  <c r="G39"/>
  <c r="H39"/>
  <c r="I39"/>
  <c r="J39"/>
  <c r="L39"/>
  <c r="R38"/>
  <c r="B38"/>
  <c r="C38"/>
  <c r="D38"/>
  <c r="E38"/>
  <c r="F38"/>
  <c r="G38"/>
  <c r="H38"/>
  <c r="I38"/>
  <c r="J38"/>
  <c r="L38"/>
  <c r="R37"/>
  <c r="B37"/>
  <c r="C37"/>
  <c r="D37"/>
  <c r="E37"/>
  <c r="F37"/>
  <c r="G37"/>
  <c r="H37"/>
  <c r="I37"/>
  <c r="J37"/>
  <c r="L37"/>
  <c r="R36"/>
  <c r="B36"/>
  <c r="C36"/>
  <c r="D36"/>
  <c r="E36"/>
  <c r="F36"/>
  <c r="G36"/>
  <c r="H36"/>
  <c r="I36"/>
  <c r="J36"/>
  <c r="L36"/>
  <c r="R35"/>
  <c r="B35"/>
  <c r="C35"/>
  <c r="D35"/>
  <c r="E35"/>
  <c r="F35"/>
  <c r="G35"/>
  <c r="H35"/>
  <c r="I35"/>
  <c r="J35"/>
  <c r="L35"/>
  <c r="R34"/>
  <c r="B34"/>
  <c r="C34"/>
  <c r="D34"/>
  <c r="E34"/>
  <c r="F34"/>
  <c r="G34"/>
  <c r="H34"/>
  <c r="I34"/>
  <c r="J34"/>
  <c r="L34"/>
  <c r="R33"/>
  <c r="B33"/>
  <c r="C33"/>
  <c r="D33"/>
  <c r="E33"/>
  <c r="F33"/>
  <c r="G33"/>
  <c r="H33"/>
  <c r="I33"/>
  <c r="J33"/>
  <c r="L33"/>
  <c r="R32"/>
  <c r="B32"/>
  <c r="C32"/>
  <c r="D32"/>
  <c r="E32"/>
  <c r="F32"/>
  <c r="G32"/>
  <c r="H32"/>
  <c r="I32"/>
  <c r="J32"/>
  <c r="L32"/>
  <c r="R30"/>
  <c r="B30"/>
  <c r="C30"/>
  <c r="D30"/>
  <c r="E30"/>
  <c r="F30"/>
  <c r="G30"/>
  <c r="H30"/>
  <c r="I30"/>
  <c r="J30"/>
  <c r="L30"/>
  <c r="R28"/>
  <c r="B28"/>
  <c r="C28"/>
  <c r="D28"/>
  <c r="E28"/>
  <c r="F28"/>
  <c r="G28"/>
  <c r="H28"/>
  <c r="I28"/>
  <c r="J28"/>
  <c r="L28"/>
  <c r="R27"/>
  <c r="B27"/>
  <c r="C27"/>
  <c r="D27"/>
  <c r="E27"/>
  <c r="F27"/>
  <c r="G27"/>
  <c r="H27"/>
  <c r="I27"/>
  <c r="J27"/>
  <c r="L27"/>
  <c r="R26"/>
  <c r="B26"/>
  <c r="C26"/>
  <c r="D26"/>
  <c r="E26"/>
  <c r="F26"/>
  <c r="G26"/>
  <c r="H26"/>
  <c r="I26"/>
  <c r="J26"/>
  <c r="L26"/>
  <c r="R25"/>
  <c r="B25"/>
  <c r="C25"/>
  <c r="D25"/>
  <c r="E25"/>
  <c r="F25"/>
  <c r="G25"/>
  <c r="H25"/>
  <c r="I25"/>
  <c r="J25"/>
  <c r="L25"/>
  <c r="R24"/>
  <c r="B24"/>
  <c r="C24"/>
  <c r="D24"/>
  <c r="E24"/>
  <c r="F24"/>
  <c r="G24"/>
  <c r="H24"/>
  <c r="I24"/>
  <c r="J24"/>
  <c r="L24"/>
  <c r="R23"/>
  <c r="B23"/>
  <c r="C23"/>
  <c r="D23"/>
  <c r="E23"/>
  <c r="F23"/>
  <c r="G23"/>
  <c r="H23"/>
  <c r="I23"/>
  <c r="J23"/>
  <c r="L23"/>
  <c r="R22"/>
  <c r="B22"/>
  <c r="C22"/>
  <c r="D22"/>
  <c r="E22"/>
  <c r="F22"/>
  <c r="G22"/>
  <c r="H22"/>
  <c r="I22"/>
  <c r="J22"/>
  <c r="L22"/>
  <c r="R21"/>
  <c r="B21"/>
  <c r="C21"/>
  <c r="D21"/>
  <c r="E21"/>
  <c r="F21"/>
  <c r="G21"/>
  <c r="H21"/>
  <c r="I21"/>
  <c r="J21"/>
  <c r="L21"/>
  <c r="R20"/>
  <c r="B20"/>
  <c r="C20"/>
  <c r="D20"/>
  <c r="E20"/>
  <c r="F20"/>
  <c r="G20"/>
  <c r="H20"/>
  <c r="I20"/>
  <c r="J20"/>
  <c r="L20"/>
  <c r="R19"/>
  <c r="B19"/>
  <c r="C19"/>
  <c r="D19"/>
  <c r="E19"/>
  <c r="F19"/>
  <c r="G19"/>
  <c r="H19"/>
  <c r="I19"/>
  <c r="J19"/>
  <c r="L19"/>
  <c r="R18"/>
  <c r="B18"/>
  <c r="C18"/>
  <c r="D18"/>
  <c r="E18"/>
  <c r="F18"/>
  <c r="G18"/>
  <c r="H18"/>
  <c r="I18"/>
  <c r="J18"/>
  <c r="L18"/>
  <c r="R17"/>
  <c r="B17"/>
  <c r="C17"/>
  <c r="D17"/>
  <c r="E17"/>
  <c r="F17"/>
  <c r="G17"/>
  <c r="H17"/>
  <c r="I17"/>
  <c r="J17"/>
  <c r="L17"/>
  <c r="R16"/>
  <c r="B16"/>
  <c r="C16"/>
  <c r="D16"/>
  <c r="E16"/>
  <c r="F16"/>
  <c r="G16"/>
  <c r="H16"/>
  <c r="I16"/>
  <c r="J16"/>
  <c r="L16"/>
  <c r="R15"/>
  <c r="B15"/>
  <c r="C15"/>
  <c r="D15"/>
  <c r="E15"/>
  <c r="F15"/>
  <c r="G15"/>
  <c r="H15"/>
  <c r="I15"/>
  <c r="J15"/>
  <c r="L15"/>
  <c r="R14"/>
  <c r="B14"/>
  <c r="C14"/>
  <c r="D14"/>
  <c r="E14"/>
  <c r="F14"/>
  <c r="G14"/>
  <c r="H14"/>
  <c r="I14"/>
  <c r="J14"/>
  <c r="L14"/>
  <c r="R13"/>
  <c r="B13"/>
  <c r="C13"/>
  <c r="D13"/>
  <c r="E13"/>
  <c r="F13"/>
  <c r="G13"/>
  <c r="H13"/>
  <c r="I13"/>
  <c r="J13"/>
  <c r="L13"/>
  <c r="R12"/>
  <c r="B12"/>
  <c r="C12"/>
  <c r="D12"/>
  <c r="E12"/>
  <c r="F12"/>
  <c r="G12"/>
  <c r="H12"/>
  <c r="I12"/>
  <c r="J12"/>
  <c r="L12"/>
  <c r="R11"/>
  <c r="B11"/>
  <c r="C11"/>
  <c r="D11"/>
  <c r="E11"/>
  <c r="F11"/>
  <c r="G11"/>
  <c r="H11"/>
  <c r="I11"/>
  <c r="J11"/>
  <c r="L11"/>
  <c r="R10"/>
  <c r="B10"/>
  <c r="C10"/>
  <c r="D10"/>
  <c r="E10"/>
  <c r="F10"/>
  <c r="G10"/>
  <c r="H10"/>
  <c r="I10"/>
  <c r="J10"/>
  <c r="L10"/>
  <c r="R9"/>
  <c r="B9"/>
  <c r="C9"/>
  <c r="D9"/>
  <c r="E9"/>
  <c r="F9"/>
  <c r="G9"/>
  <c r="H9"/>
  <c r="I9"/>
  <c r="J9"/>
  <c r="L9"/>
  <c r="R8"/>
  <c r="B8"/>
  <c r="C8"/>
  <c r="D8"/>
  <c r="E8"/>
  <c r="F8"/>
  <c r="G8"/>
  <c r="H8"/>
  <c r="I8"/>
  <c r="J8"/>
  <c r="L8"/>
  <c r="R7"/>
  <c r="B7"/>
  <c r="C7"/>
  <c r="D7"/>
  <c r="E7"/>
  <c r="F7"/>
  <c r="G7"/>
  <c r="H7"/>
  <c r="I7"/>
  <c r="J7"/>
  <c r="L7"/>
  <c r="R6"/>
  <c r="B6"/>
  <c r="C6"/>
  <c r="D6"/>
  <c r="E6"/>
  <c r="F6"/>
  <c r="G6"/>
  <c r="H6"/>
  <c r="I6"/>
  <c r="J6"/>
  <c r="L6"/>
  <c r="R5"/>
  <c r="B5"/>
  <c r="C5"/>
  <c r="D5"/>
  <c r="E5"/>
  <c r="F5"/>
  <c r="G5"/>
  <c r="H5"/>
  <c r="I5"/>
  <c r="J5"/>
  <c r="L5"/>
  <c r="R3"/>
  <c r="B3"/>
  <c r="C3"/>
  <c r="D3"/>
  <c r="E3"/>
  <c r="F3"/>
  <c r="G3"/>
  <c r="H3"/>
  <c r="I3"/>
  <c r="J3"/>
  <c r="L3"/>
  <c r="Z160"/>
  <c r="J160"/>
  <c r="Y160"/>
  <c r="I160"/>
  <c r="X160"/>
  <c r="H160"/>
  <c r="W160"/>
  <c r="G160"/>
  <c r="V160"/>
  <c r="F160"/>
  <c r="U160"/>
  <c r="E160"/>
  <c r="T160"/>
  <c r="D160"/>
  <c r="S160"/>
  <c r="C160"/>
  <c r="R198"/>
  <c r="R160"/>
  <c r="B160"/>
  <c r="Z159"/>
  <c r="J159"/>
  <c r="Y159"/>
  <c r="I159"/>
  <c r="X159"/>
  <c r="H159"/>
  <c r="W159"/>
  <c r="G159"/>
  <c r="V159"/>
  <c r="F159"/>
  <c r="U159"/>
  <c r="E159"/>
  <c r="T159"/>
  <c r="D159"/>
  <c r="S159"/>
  <c r="C159"/>
  <c r="R197"/>
  <c r="R159"/>
  <c r="B159"/>
  <c r="Z158"/>
  <c r="J158"/>
  <c r="Y158"/>
  <c r="I158"/>
  <c r="X158"/>
  <c r="H158"/>
  <c r="W158"/>
  <c r="G158"/>
  <c r="V158"/>
  <c r="F158"/>
  <c r="U158"/>
  <c r="E158"/>
  <c r="T158"/>
  <c r="D158"/>
  <c r="S158"/>
  <c r="C158"/>
  <c r="R196"/>
  <c r="R158"/>
  <c r="B158"/>
  <c r="Z157"/>
  <c r="J157"/>
  <c r="Y157"/>
  <c r="I157"/>
  <c r="X157"/>
  <c r="H157"/>
  <c r="W157"/>
  <c r="G157"/>
  <c r="V157"/>
  <c r="F157"/>
  <c r="U157"/>
  <c r="E157"/>
  <c r="T157"/>
  <c r="D157"/>
  <c r="S157"/>
  <c r="C157"/>
  <c r="R195"/>
  <c r="R157"/>
  <c r="B157"/>
  <c r="Z156"/>
  <c r="J156"/>
  <c r="Y156"/>
  <c r="I156"/>
  <c r="X156"/>
  <c r="H156"/>
  <c r="W156"/>
  <c r="G156"/>
  <c r="V156"/>
  <c r="F156"/>
  <c r="U156"/>
  <c r="E156"/>
  <c r="T156"/>
  <c r="D156"/>
  <c r="S156"/>
  <c r="C156"/>
  <c r="R194"/>
  <c r="R156"/>
  <c r="B156"/>
  <c r="Z155"/>
  <c r="J155"/>
  <c r="Y155"/>
  <c r="I155"/>
  <c r="X155"/>
  <c r="H155"/>
  <c r="W155"/>
  <c r="G155"/>
  <c r="V155"/>
  <c r="F155"/>
  <c r="U155"/>
  <c r="E155"/>
  <c r="T155"/>
  <c r="D155"/>
  <c r="S155"/>
  <c r="C155"/>
  <c r="R193"/>
  <c r="R155"/>
  <c r="B155"/>
  <c r="Z154"/>
  <c r="J154"/>
  <c r="Y154"/>
  <c r="I154"/>
  <c r="X154"/>
  <c r="H154"/>
  <c r="W154"/>
  <c r="G154"/>
  <c r="V154"/>
  <c r="F154"/>
  <c r="U154"/>
  <c r="E154"/>
  <c r="T154"/>
  <c r="D154"/>
  <c r="S154"/>
  <c r="C154"/>
  <c r="R192"/>
  <c r="R154"/>
  <c r="B154"/>
  <c r="Z153"/>
  <c r="J153"/>
  <c r="Y153"/>
  <c r="I153"/>
  <c r="X153"/>
  <c r="H153"/>
  <c r="W153"/>
  <c r="G153"/>
  <c r="V153"/>
  <c r="F153"/>
  <c r="U153"/>
  <c r="E153"/>
  <c r="T153"/>
  <c r="D153"/>
  <c r="S153"/>
  <c r="C153"/>
  <c r="R191"/>
  <c r="R153"/>
  <c r="B153"/>
  <c r="Z152"/>
  <c r="J152"/>
  <c r="Y152"/>
  <c r="I152"/>
  <c r="X152"/>
  <c r="H152"/>
  <c r="W152"/>
  <c r="G152"/>
  <c r="V152"/>
  <c r="F152"/>
  <c r="U152"/>
  <c r="E152"/>
  <c r="T152"/>
  <c r="D152"/>
  <c r="S152"/>
  <c r="C152"/>
  <c r="R190"/>
  <c r="R152"/>
  <c r="B152"/>
  <c r="Z150"/>
  <c r="J150"/>
  <c r="Y150"/>
  <c r="I150"/>
  <c r="X150"/>
  <c r="H150"/>
  <c r="W150"/>
  <c r="G150"/>
  <c r="V150"/>
  <c r="F150"/>
  <c r="U150"/>
  <c r="E150"/>
  <c r="T150"/>
  <c r="D150"/>
  <c r="S150"/>
  <c r="C150"/>
  <c r="R188"/>
  <c r="R150"/>
  <c r="B150"/>
  <c r="Z148"/>
  <c r="J148"/>
  <c r="Y148"/>
  <c r="I148"/>
  <c r="X148"/>
  <c r="H148"/>
  <c r="W148"/>
  <c r="G148"/>
  <c r="V148"/>
  <c r="F148"/>
  <c r="U148"/>
  <c r="E148"/>
  <c r="T148"/>
  <c r="D148"/>
  <c r="S148"/>
  <c r="C148"/>
  <c r="R186"/>
  <c r="R148"/>
  <c r="B148"/>
  <c r="Z147"/>
  <c r="J147"/>
  <c r="Y147"/>
  <c r="I147"/>
  <c r="X147"/>
  <c r="H147"/>
  <c r="W147"/>
  <c r="G147"/>
  <c r="V147"/>
  <c r="F147"/>
  <c r="U147"/>
  <c r="E147"/>
  <c r="T147"/>
  <c r="D147"/>
  <c r="S147"/>
  <c r="C147"/>
  <c r="R185"/>
  <c r="R147"/>
  <c r="B147"/>
  <c r="Z146"/>
  <c r="J146"/>
  <c r="Y146"/>
  <c r="I146"/>
  <c r="X146"/>
  <c r="H146"/>
  <c r="W146"/>
  <c r="G146"/>
  <c r="V146"/>
  <c r="F146"/>
  <c r="U146"/>
  <c r="E146"/>
  <c r="T146"/>
  <c r="D146"/>
  <c r="S146"/>
  <c r="C146"/>
  <c r="R184"/>
  <c r="R146"/>
  <c r="B146"/>
  <c r="Z145"/>
  <c r="J145"/>
  <c r="Y145"/>
  <c r="I145"/>
  <c r="X145"/>
  <c r="H145"/>
  <c r="W145"/>
  <c r="G145"/>
  <c r="V145"/>
  <c r="F145"/>
  <c r="U145"/>
  <c r="E145"/>
  <c r="T145"/>
  <c r="D145"/>
  <c r="S145"/>
  <c r="C145"/>
  <c r="R183"/>
  <c r="R145"/>
  <c r="B145"/>
  <c r="Z144"/>
  <c r="J144"/>
  <c r="Y144"/>
  <c r="I144"/>
  <c r="X144"/>
  <c r="H144"/>
  <c r="W144"/>
  <c r="G144"/>
  <c r="V144"/>
  <c r="F144"/>
  <c r="U144"/>
  <c r="E144"/>
  <c r="T144"/>
  <c r="D144"/>
  <c r="S144"/>
  <c r="C144"/>
  <c r="R182"/>
  <c r="R144"/>
  <c r="B144"/>
  <c r="Z143"/>
  <c r="J143"/>
  <c r="Y143"/>
  <c r="I143"/>
  <c r="X143"/>
  <c r="H143"/>
  <c r="W143"/>
  <c r="G143"/>
  <c r="V143"/>
  <c r="F143"/>
  <c r="U143"/>
  <c r="E143"/>
  <c r="T143"/>
  <c r="D143"/>
  <c r="S143"/>
  <c r="C143"/>
  <c r="R181"/>
  <c r="R143"/>
  <c r="B143"/>
  <c r="Z142"/>
  <c r="J142"/>
  <c r="Y142"/>
  <c r="I142"/>
  <c r="X142"/>
  <c r="H142"/>
  <c r="W142"/>
  <c r="G142"/>
  <c r="V142"/>
  <c r="F142"/>
  <c r="U142"/>
  <c r="E142"/>
  <c r="T142"/>
  <c r="D142"/>
  <c r="S142"/>
  <c r="C142"/>
  <c r="R180"/>
  <c r="R142"/>
  <c r="B142"/>
  <c r="Z141"/>
  <c r="J141"/>
  <c r="Y141"/>
  <c r="I141"/>
  <c r="X141"/>
  <c r="H141"/>
  <c r="W141"/>
  <c r="G141"/>
  <c r="V141"/>
  <c r="F141"/>
  <c r="U141"/>
  <c r="E141"/>
  <c r="T141"/>
  <c r="D141"/>
  <c r="S141"/>
  <c r="C141"/>
  <c r="R179"/>
  <c r="R141"/>
  <c r="B141"/>
  <c r="Z140"/>
  <c r="J140"/>
  <c r="Y140"/>
  <c r="I140"/>
  <c r="X140"/>
  <c r="H140"/>
  <c r="W140"/>
  <c r="G140"/>
  <c r="V140"/>
  <c r="F140"/>
  <c r="U140"/>
  <c r="E140"/>
  <c r="T140"/>
  <c r="D140"/>
  <c r="S140"/>
  <c r="C140"/>
  <c r="R178"/>
  <c r="R140"/>
  <c r="B140"/>
  <c r="Z139"/>
  <c r="J139"/>
  <c r="Y139"/>
  <c r="I139"/>
  <c r="X139"/>
  <c r="H139"/>
  <c r="W139"/>
  <c r="G139"/>
  <c r="V139"/>
  <c r="F139"/>
  <c r="U139"/>
  <c r="E139"/>
  <c r="T139"/>
  <c r="D139"/>
  <c r="S139"/>
  <c r="C139"/>
  <c r="R177"/>
  <c r="R139"/>
  <c r="B139"/>
  <c r="Z138"/>
  <c r="J138"/>
  <c r="Y138"/>
  <c r="I138"/>
  <c r="X138"/>
  <c r="H138"/>
  <c r="W138"/>
  <c r="G138"/>
  <c r="V138"/>
  <c r="F138"/>
  <c r="U138"/>
  <c r="E138"/>
  <c r="T138"/>
  <c r="D138"/>
  <c r="S138"/>
  <c r="C138"/>
  <c r="R176"/>
  <c r="R138"/>
  <c r="B138"/>
  <c r="Z137"/>
  <c r="J137"/>
  <c r="Y137"/>
  <c r="I137"/>
  <c r="X137"/>
  <c r="H137"/>
  <c r="W137"/>
  <c r="G137"/>
  <c r="V137"/>
  <c r="F137"/>
  <c r="U137"/>
  <c r="E137"/>
  <c r="T137"/>
  <c r="D137"/>
  <c r="S137"/>
  <c r="C137"/>
  <c r="R175"/>
  <c r="R137"/>
  <c r="B137"/>
  <c r="Z136"/>
  <c r="J136"/>
  <c r="Y136"/>
  <c r="I136"/>
  <c r="X136"/>
  <c r="H136"/>
  <c r="W136"/>
  <c r="G136"/>
  <c r="V136"/>
  <c r="F136"/>
  <c r="U136"/>
  <c r="E136"/>
  <c r="T136"/>
  <c r="D136"/>
  <c r="S136"/>
  <c r="C136"/>
  <c r="R174"/>
  <c r="R136"/>
  <c r="B136"/>
  <c r="Z135"/>
  <c r="J135"/>
  <c r="Y135"/>
  <c r="I135"/>
  <c r="X135"/>
  <c r="H135"/>
  <c r="W135"/>
  <c r="G135"/>
  <c r="V135"/>
  <c r="F135"/>
  <c r="U135"/>
  <c r="E135"/>
  <c r="T135"/>
  <c r="D135"/>
  <c r="S135"/>
  <c r="C135"/>
  <c r="R173"/>
  <c r="R135"/>
  <c r="B135"/>
  <c r="Z134"/>
  <c r="J134"/>
  <c r="Y134"/>
  <c r="I134"/>
  <c r="X134"/>
  <c r="H134"/>
  <c r="W134"/>
  <c r="G134"/>
  <c r="V134"/>
  <c r="F134"/>
  <c r="U134"/>
  <c r="E134"/>
  <c r="T134"/>
  <c r="D134"/>
  <c r="S134"/>
  <c r="C134"/>
  <c r="R172"/>
  <c r="R134"/>
  <c r="B134"/>
  <c r="Z133"/>
  <c r="J133"/>
  <c r="Y133"/>
  <c r="I133"/>
  <c r="X133"/>
  <c r="H133"/>
  <c r="W133"/>
  <c r="G133"/>
  <c r="V133"/>
  <c r="F133"/>
  <c r="U133"/>
  <c r="E133"/>
  <c r="T133"/>
  <c r="D133"/>
  <c r="S133"/>
  <c r="C133"/>
  <c r="R171"/>
  <c r="R133"/>
  <c r="B133"/>
  <c r="Z132"/>
  <c r="J132"/>
  <c r="Y132"/>
  <c r="I132"/>
  <c r="X132"/>
  <c r="H132"/>
  <c r="W132"/>
  <c r="G132"/>
  <c r="V132"/>
  <c r="F132"/>
  <c r="U132"/>
  <c r="E132"/>
  <c r="T132"/>
  <c r="D132"/>
  <c r="S132"/>
  <c r="C132"/>
  <c r="R170"/>
  <c r="R132"/>
  <c r="B132"/>
  <c r="Z131"/>
  <c r="J131"/>
  <c r="Y131"/>
  <c r="I131"/>
  <c r="X131"/>
  <c r="H131"/>
  <c r="W131"/>
  <c r="G131"/>
  <c r="V131"/>
  <c r="F131"/>
  <c r="U131"/>
  <c r="E131"/>
  <c r="T131"/>
  <c r="D131"/>
  <c r="S131"/>
  <c r="C131"/>
  <c r="R169"/>
  <c r="R131"/>
  <c r="B131"/>
  <c r="Z130"/>
  <c r="J130"/>
  <c r="Y130"/>
  <c r="I130"/>
  <c r="X130"/>
  <c r="H130"/>
  <c r="W130"/>
  <c r="G130"/>
  <c r="V130"/>
  <c r="F130"/>
  <c r="U130"/>
  <c r="E130"/>
  <c r="T130"/>
  <c r="D130"/>
  <c r="S130"/>
  <c r="C130"/>
  <c r="R168"/>
  <c r="R130"/>
  <c r="B130"/>
  <c r="Z129"/>
  <c r="J129"/>
  <c r="Y129"/>
  <c r="I129"/>
  <c r="X129"/>
  <c r="H129"/>
  <c r="W129"/>
  <c r="G129"/>
  <c r="V129"/>
  <c r="F129"/>
  <c r="U129"/>
  <c r="E129"/>
  <c r="T129"/>
  <c r="D129"/>
  <c r="S129"/>
  <c r="C129"/>
  <c r="R167"/>
  <c r="R129"/>
  <c r="B129"/>
  <c r="Z128"/>
  <c r="J128"/>
  <c r="Y128"/>
  <c r="I128"/>
  <c r="X128"/>
  <c r="H128"/>
  <c r="W128"/>
  <c r="G128"/>
  <c r="V128"/>
  <c r="F128"/>
  <c r="U128"/>
  <c r="E128"/>
  <c r="T128"/>
  <c r="D128"/>
  <c r="S128"/>
  <c r="C128"/>
  <c r="R166"/>
  <c r="R128"/>
  <c r="B128"/>
  <c r="Z127"/>
  <c r="J127"/>
  <c r="Y127"/>
  <c r="I127"/>
  <c r="X127"/>
  <c r="H127"/>
  <c r="W127"/>
  <c r="G127"/>
  <c r="V127"/>
  <c r="F127"/>
  <c r="U127"/>
  <c r="E127"/>
  <c r="T127"/>
  <c r="D127"/>
  <c r="S127"/>
  <c r="C127"/>
  <c r="R165"/>
  <c r="R127"/>
  <c r="B127"/>
  <c r="Z126"/>
  <c r="J126"/>
  <c r="Y126"/>
  <c r="I126"/>
  <c r="X126"/>
  <c r="H126"/>
  <c r="W126"/>
  <c r="G126"/>
  <c r="V126"/>
  <c r="F126"/>
  <c r="U126"/>
  <c r="E126"/>
  <c r="T126"/>
  <c r="D126"/>
  <c r="S126"/>
  <c r="C126"/>
  <c r="R164"/>
  <c r="R126"/>
  <c r="B126"/>
  <c r="Z125"/>
  <c r="J125"/>
  <c r="Y125"/>
  <c r="I125"/>
  <c r="X125"/>
  <c r="H125"/>
  <c r="W125"/>
  <c r="G125"/>
  <c r="V125"/>
  <c r="F125"/>
  <c r="U125"/>
  <c r="E125"/>
  <c r="T125"/>
  <c r="D125"/>
  <c r="S125"/>
  <c r="C125"/>
  <c r="R163"/>
  <c r="R125"/>
  <c r="B125"/>
  <c r="Z123"/>
  <c r="J123"/>
  <c r="Y123"/>
  <c r="I123"/>
  <c r="X123"/>
  <c r="H123"/>
  <c r="W123"/>
  <c r="G123"/>
  <c r="V123"/>
  <c r="F123"/>
  <c r="U123"/>
  <c r="E123"/>
  <c r="T123"/>
  <c r="D123"/>
  <c r="S123"/>
  <c r="C123"/>
  <c r="R162"/>
  <c r="R123"/>
  <c r="B123"/>
  <c r="AJ27"/>
  <c r="AJ26"/>
  <c r="AJ18"/>
  <c r="AJ19"/>
  <c r="AJ20"/>
  <c r="AJ21"/>
  <c r="AJ23"/>
  <c r="AI18"/>
  <c r="AI19"/>
  <c r="AI20"/>
  <c r="AI21"/>
  <c r="AI23"/>
  <c r="AJ17"/>
  <c r="AI17"/>
  <c r="AD160"/>
  <c r="AC160"/>
  <c r="AD159"/>
  <c r="AC159"/>
  <c r="AD158"/>
  <c r="AC158"/>
  <c r="AD157"/>
  <c r="AC157"/>
  <c r="AD156"/>
  <c r="AC156"/>
  <c r="AD155"/>
  <c r="AC155"/>
  <c r="AD154"/>
  <c r="AC154"/>
  <c r="AD153"/>
  <c r="AC153"/>
  <c r="AD152"/>
  <c r="AC152"/>
  <c r="AD150"/>
  <c r="AC150"/>
  <c r="AD120"/>
  <c r="AC120"/>
  <c r="AD119"/>
  <c r="AC119"/>
  <c r="AD118"/>
  <c r="AC118"/>
  <c r="AD117"/>
  <c r="AC117"/>
  <c r="AD116"/>
  <c r="AC116"/>
  <c r="AD115"/>
  <c r="AC115"/>
  <c r="AD114"/>
  <c r="AC114"/>
  <c r="AD113"/>
  <c r="AC113"/>
  <c r="AD112"/>
  <c r="AC112"/>
  <c r="AD110"/>
  <c r="AC110"/>
  <c r="AD80"/>
  <c r="AC80"/>
  <c r="AD79"/>
  <c r="AC79"/>
  <c r="AD78"/>
  <c r="AC78"/>
  <c r="AD77"/>
  <c r="AC77"/>
  <c r="AD76"/>
  <c r="AC76"/>
  <c r="AD75"/>
  <c r="AC75"/>
  <c r="AD74"/>
  <c r="AC74"/>
  <c r="AD73"/>
  <c r="AC73"/>
  <c r="AD72"/>
  <c r="AC72"/>
  <c r="AD70"/>
  <c r="AC70"/>
  <c r="AD108"/>
  <c r="AC108"/>
  <c r="AD107"/>
  <c r="AC107"/>
  <c r="AD106"/>
  <c r="AC106"/>
  <c r="AD105"/>
  <c r="AC105"/>
  <c r="AD104"/>
  <c r="AC104"/>
  <c r="AD103"/>
  <c r="AC103"/>
  <c r="AD102"/>
  <c r="AC102"/>
  <c r="AD101"/>
  <c r="AC101"/>
  <c r="AD100"/>
  <c r="AC100"/>
  <c r="AD99"/>
  <c r="AC99"/>
  <c r="AD98"/>
  <c r="AC98"/>
  <c r="AD97"/>
  <c r="AC97"/>
  <c r="AD96"/>
  <c r="AC96"/>
  <c r="AD95"/>
  <c r="AC95"/>
  <c r="AD94"/>
  <c r="AC94"/>
  <c r="AD93"/>
  <c r="AC93"/>
  <c r="AD92"/>
  <c r="AC92"/>
  <c r="AD91"/>
  <c r="AC91"/>
  <c r="AD90"/>
  <c r="AC90"/>
  <c r="AD89"/>
  <c r="AC89"/>
  <c r="AD88"/>
  <c r="AC88"/>
  <c r="AD87"/>
  <c r="AC87"/>
  <c r="AD86"/>
  <c r="AC86"/>
  <c r="AD85"/>
  <c r="AC85"/>
  <c r="AD83"/>
  <c r="AC83"/>
  <c r="AD68"/>
  <c r="AC68"/>
  <c r="AD67"/>
  <c r="AC67"/>
  <c r="AD66"/>
  <c r="AC66"/>
  <c r="AD65"/>
  <c r="AC65"/>
  <c r="AD64"/>
  <c r="AC64"/>
  <c r="AD63"/>
  <c r="AC63"/>
  <c r="AD62"/>
  <c r="AC62"/>
  <c r="AD61"/>
  <c r="AC61"/>
  <c r="AD60"/>
  <c r="AC60"/>
  <c r="AD59"/>
  <c r="AC59"/>
  <c r="AD58"/>
  <c r="AC58"/>
  <c r="AD57"/>
  <c r="AC57"/>
  <c r="AD56"/>
  <c r="AC56"/>
  <c r="AD55"/>
  <c r="AC55"/>
  <c r="AD54"/>
  <c r="AC54"/>
  <c r="AD53"/>
  <c r="AC53"/>
  <c r="AD52"/>
  <c r="AC52"/>
  <c r="AD51"/>
  <c r="AC51"/>
  <c r="AD50"/>
  <c r="AC50"/>
  <c r="AD49"/>
  <c r="AC49"/>
  <c r="AD48"/>
  <c r="AC48"/>
  <c r="AD47"/>
  <c r="AC47"/>
  <c r="AD46"/>
  <c r="AC46"/>
  <c r="AD45"/>
  <c r="AC45"/>
  <c r="AD43"/>
  <c r="AC43"/>
  <c r="AD148"/>
  <c r="AC148"/>
  <c r="AD147"/>
  <c r="AC147"/>
  <c r="AD146"/>
  <c r="AC146"/>
  <c r="AD145"/>
  <c r="AC145"/>
  <c r="AD144"/>
  <c r="AC144"/>
  <c r="AD143"/>
  <c r="AC143"/>
  <c r="AD142"/>
  <c r="AC142"/>
  <c r="AD141"/>
  <c r="AC141"/>
  <c r="AD140"/>
  <c r="AC140"/>
  <c r="AD139"/>
  <c r="AC139"/>
  <c r="AD138"/>
  <c r="AC138"/>
  <c r="AD137"/>
  <c r="AC137"/>
  <c r="AD136"/>
  <c r="AC136"/>
  <c r="AD135"/>
  <c r="AC135"/>
  <c r="AD134"/>
  <c r="AC134"/>
  <c r="AD133"/>
  <c r="AC133"/>
  <c r="AD132"/>
  <c r="AC132"/>
  <c r="AD131"/>
  <c r="AC131"/>
  <c r="AD130"/>
  <c r="AC130"/>
  <c r="AD129"/>
  <c r="AC129"/>
  <c r="AD128"/>
  <c r="AC128"/>
  <c r="AD127"/>
  <c r="AC127"/>
  <c r="AD126"/>
  <c r="AC126"/>
  <c r="AD125"/>
  <c r="AC125"/>
  <c r="AD123"/>
  <c r="AC123"/>
</calcChain>
</file>

<file path=xl/sharedStrings.xml><?xml version="1.0" encoding="utf-8"?>
<sst xmlns="http://schemas.openxmlformats.org/spreadsheetml/2006/main" count="772" uniqueCount="45">
  <si>
    <t>Rest of NY State Government Capital Construction Expenditures</t>
    <phoneticPr fontId="4" type="noConversion"/>
  </si>
  <si>
    <t>New Jersey Government Capital Construction Expenditures</t>
    <phoneticPr fontId="4" type="noConversion"/>
  </si>
  <si>
    <t>City of New York</t>
    <phoneticPr fontId="4" type="noConversion"/>
  </si>
  <si>
    <t>Highway &amp; Street Construction</t>
    <phoneticPr fontId="4" type="noConversion"/>
  </si>
  <si>
    <t>NYC Adjusted Total</t>
    <phoneticPr fontId="4" type="noConversion"/>
  </si>
  <si>
    <t>Rest of NY State Adj Total</t>
    <phoneticPr fontId="4" type="noConversion"/>
  </si>
  <si>
    <t>NJ Adjusted Total</t>
    <phoneticPr fontId="4" type="noConversion"/>
  </si>
  <si>
    <t>port</t>
    <phoneticPr fontId="4" type="noConversion"/>
  </si>
  <si>
    <t>Port</t>
    <phoneticPr fontId="4" type="noConversion"/>
  </si>
  <si>
    <t>Rest of</t>
    <phoneticPr fontId="4" type="noConversion"/>
  </si>
  <si>
    <t>NYC</t>
    <phoneticPr fontId="4" type="noConversion"/>
  </si>
  <si>
    <t>NJ</t>
    <phoneticPr fontId="4" type="noConversion"/>
  </si>
  <si>
    <t>Allocation Factor To NY State Local Total</t>
    <phoneticPr fontId="4" type="noConversion"/>
  </si>
  <si>
    <t>Personal Income</t>
    <phoneticPr fontId="4" type="noConversion"/>
  </si>
  <si>
    <t>Airport Construction</t>
    <phoneticPr fontId="4" type="noConversion"/>
  </si>
  <si>
    <t xml:space="preserve">Sewerage Construction </t>
    <phoneticPr fontId="4" type="noConversion"/>
  </si>
  <si>
    <t>Water Utility Construction</t>
    <phoneticPr fontId="4" type="noConversion"/>
  </si>
  <si>
    <t>Mass Transit Construction</t>
    <phoneticPr fontId="4" type="noConversion"/>
  </si>
  <si>
    <t>Electric Utility Construction</t>
    <phoneticPr fontId="4" type="noConversion"/>
  </si>
  <si>
    <t>Gas Utility Construction</t>
    <phoneticPr fontId="4" type="noConversion"/>
  </si>
  <si>
    <t>Sea &amp; Port Facility Construction</t>
    <phoneticPr fontId="4" type="noConversion"/>
  </si>
  <si>
    <t>Solid Waste Mgmt Construction</t>
    <phoneticPr fontId="4" type="noConversion"/>
  </si>
  <si>
    <t>United States State &amp; Local Government Capital Construction Expenditures</t>
    <phoneticPr fontId="4" type="noConversion"/>
  </si>
  <si>
    <t>New York City Government Capital Construction Expenditures</t>
    <phoneticPr fontId="4" type="noConversion"/>
  </si>
  <si>
    <t>Year4</t>
  </si>
  <si>
    <t>State</t>
  </si>
  <si>
    <t>Type</t>
  </si>
  <si>
    <t>Name</t>
  </si>
  <si>
    <t>00</t>
  </si>
  <si>
    <t>1</t>
  </si>
  <si>
    <t>US STATE-LOCAL TOTAL</t>
  </si>
  <si>
    <t>Air Trans-Construction (F01)</t>
  </si>
  <si>
    <t>Regular Hwy-Construct (F44)</t>
  </si>
  <si>
    <t>Toll Hwy-Construction (F45)</t>
  </si>
  <si>
    <t>Sewerage-Construction (F80)</t>
  </si>
  <si>
    <t>SW Mgmt-Construction (F81)</t>
  </si>
  <si>
    <t>Water Trans-Construct (F87)</t>
  </si>
  <si>
    <t>Water Util-Construct (F91)</t>
  </si>
  <si>
    <t>Elec Util-Construct (F92)</t>
  </si>
  <si>
    <t>Gas Util-Construct (F93)</t>
  </si>
  <si>
    <t>Transit Util-Construct (F94)</t>
  </si>
  <si>
    <t>33</t>
  </si>
  <si>
    <t>NY STATE-LOCAL TOTAL</t>
  </si>
  <si>
    <t>31</t>
  </si>
  <si>
    <t>NJ STATE-LOCAL TOTAL</t>
  </si>
</sst>
</file>

<file path=xl/styles.xml><?xml version="1.0" encoding="utf-8"?>
<styleSheet xmlns="http://schemas.openxmlformats.org/spreadsheetml/2006/main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0.0%"/>
  </numFmts>
  <fonts count="8">
    <font>
      <sz val="10"/>
      <name val="Verdana"/>
    </font>
    <font>
      <sz val="10"/>
      <name val="Verdana"/>
    </font>
    <font>
      <sz val="10"/>
      <name val="Verdana"/>
    </font>
    <font>
      <sz val="10"/>
      <name val="Verdana"/>
    </font>
    <font>
      <sz val="8"/>
      <name val="Verdana"/>
      <family val="2"/>
    </font>
    <font>
      <b/>
      <sz val="10"/>
      <name val="Arial"/>
      <family val="2"/>
    </font>
    <font>
      <sz val="10"/>
      <name val="Arial"/>
    </font>
    <font>
      <b/>
      <sz val="14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7">
    <xf numFmtId="0" fontId="0" fillId="0" borderId="0" xfId="0"/>
    <xf numFmtId="168" fontId="0" fillId="0" borderId="0" xfId="0" applyNumberFormat="1"/>
    <xf numFmtId="0" fontId="5" fillId="0" borderId="0" xfId="0" applyFont="1"/>
    <xf numFmtId="168" fontId="0" fillId="0" borderId="0" xfId="0" applyNumberFormat="1"/>
    <xf numFmtId="168" fontId="0" fillId="0" borderId="0" xfId="2" applyNumberFormat="1" applyFont="1"/>
    <xf numFmtId="0" fontId="5" fillId="0" borderId="0" xfId="0" applyFont="1" applyAlignment="1">
      <alignment wrapText="1"/>
    </xf>
    <xf numFmtId="168" fontId="0" fillId="0" borderId="0" xfId="2" applyNumberFormat="1" applyFont="1"/>
    <xf numFmtId="168" fontId="0" fillId="0" borderId="0" xfId="2" applyNumberFormat="1" applyFont="1"/>
    <xf numFmtId="168" fontId="0" fillId="0" borderId="0" xfId="2" applyNumberFormat="1" applyFont="1"/>
    <xf numFmtId="168" fontId="0" fillId="0" borderId="0" xfId="2" applyNumberFormat="1" applyFont="1"/>
    <xf numFmtId="168" fontId="0" fillId="0" borderId="0" xfId="2" quotePrefix="1" applyNumberFormat="1" applyFont="1"/>
    <xf numFmtId="168" fontId="0" fillId="0" borderId="0" xfId="2" applyNumberFormat="1" applyFont="1" applyBorder="1"/>
    <xf numFmtId="168" fontId="5" fillId="0" borderId="0" xfId="2" applyNumberFormat="1" applyFont="1" applyBorder="1"/>
    <xf numFmtId="168" fontId="0" fillId="0" borderId="0" xfId="2" applyNumberFormat="1" applyFont="1"/>
    <xf numFmtId="3" fontId="0" fillId="0" borderId="0" xfId="2" applyNumberFormat="1" applyFont="1"/>
    <xf numFmtId="168" fontId="6" fillId="0" borderId="0" xfId="2" applyNumberFormat="1" applyFont="1" applyBorder="1"/>
    <xf numFmtId="0" fontId="5" fillId="0" borderId="0" xfId="0" applyFont="1" applyAlignment="1">
      <alignment horizontal="right" wrapText="1"/>
    </xf>
    <xf numFmtId="168" fontId="0" fillId="0" borderId="0" xfId="2" applyNumberFormat="1" applyFont="1"/>
    <xf numFmtId="3" fontId="0" fillId="0" borderId="0" xfId="2" applyNumberFormat="1" applyFont="1"/>
    <xf numFmtId="3" fontId="0" fillId="0" borderId="0" xfId="0" applyNumberFormat="1"/>
    <xf numFmtId="169" fontId="0" fillId="0" borderId="0" xfId="1" applyNumberFormat="1" applyFont="1"/>
    <xf numFmtId="169" fontId="0" fillId="0" borderId="0" xfId="1" applyNumberFormat="1" applyFont="1"/>
    <xf numFmtId="169" fontId="0" fillId="0" borderId="0" xfId="1" applyNumberFormat="1" applyFont="1"/>
    <xf numFmtId="166" fontId="0" fillId="0" borderId="0" xfId="3" applyFont="1"/>
    <xf numFmtId="0" fontId="7" fillId="0" borderId="0" xfId="0" applyFont="1" applyAlignment="1">
      <alignment horizontal="center"/>
    </xf>
    <xf numFmtId="166" fontId="0" fillId="0" borderId="0" xfId="0" applyNumberFormat="1"/>
    <xf numFmtId="0" fontId="7" fillId="0" borderId="0" xfId="0" applyFont="1" applyAlignment="1">
      <alignment horizontal="center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3.xml"/><Relationship Id="rId4" Type="http://schemas.openxmlformats.org/officeDocument/2006/relationships/chartsheet" Target="chartsheets/sheet4.xml"/><Relationship Id="rId5" Type="http://schemas.openxmlformats.org/officeDocument/2006/relationships/worksheet" Target="worksheets/sheet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chartsheet" Target="chartsheets/sheet1.xml"/><Relationship Id="rId2" Type="http://schemas.openxmlformats.org/officeDocument/2006/relationships/chartsheet" Target="chart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600"/>
              <a:t>U.S. State &amp; Local Government Infrastructure</a:t>
            </a:r>
            <a:r>
              <a:rPr lang="en-US" sz="1600" baseline="0"/>
              <a:t> Construction Expenditures</a:t>
            </a:r>
            <a:endParaRPr lang="en-US" sz="1600"/>
          </a:p>
        </c:rich>
      </c:tx>
      <c:layout>
        <c:manualLayout>
          <c:xMode val="edge"/>
          <c:yMode val="edge"/>
          <c:x val="0.141941434101213"/>
          <c:y val="0.0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Data!$B$2</c:f>
              <c:strCache>
                <c:ptCount val="1"/>
                <c:pt idx="0">
                  <c:v>Highway &amp; Street Construction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Data!$B$3:$B$40</c:f>
              <c:numCache>
                <c:formatCode>_(\$* #,##0.00_);_(\$* \(#,##0.00\);_(\$* "-"??_);_(@_)</c:formatCode>
                <c:ptCount val="38"/>
                <c:pt idx="0">
                  <c:v>10.4745038531756</c:v>
                </c:pt>
                <c:pt idx="2">
                  <c:v>6.830626354299262</c:v>
                </c:pt>
                <c:pt idx="3">
                  <c:v>6.222802256408595</c:v>
                </c:pt>
                <c:pt idx="4">
                  <c:v>6.712409943347035</c:v>
                </c:pt>
                <c:pt idx="5">
                  <c:v>7.457251030633712</c:v>
                </c:pt>
                <c:pt idx="6">
                  <c:v>6.808598051263196</c:v>
                </c:pt>
                <c:pt idx="7">
                  <c:v>5.890733510081589</c:v>
                </c:pt>
                <c:pt idx="8">
                  <c:v>5.541184717248264</c:v>
                </c:pt>
                <c:pt idx="9">
                  <c:v>5.352377318330212</c:v>
                </c:pt>
                <c:pt idx="10">
                  <c:v>6.035240513009884</c:v>
                </c:pt>
                <c:pt idx="11">
                  <c:v>6.249750111405858</c:v>
                </c:pt>
                <c:pt idx="12">
                  <c:v>6.200243888202257</c:v>
                </c:pt>
                <c:pt idx="13">
                  <c:v>6.464262238740659</c:v>
                </c:pt>
                <c:pt idx="14">
                  <c:v>6.194817407704358</c:v>
                </c:pt>
                <c:pt idx="15">
                  <c:v>5.999951723363416</c:v>
                </c:pt>
                <c:pt idx="16">
                  <c:v>6.274700652420406</c:v>
                </c:pt>
                <c:pt idx="17">
                  <c:v>6.034638261370063</c:v>
                </c:pt>
                <c:pt idx="18">
                  <c:v>5.689022977679343</c:v>
                </c:pt>
                <c:pt idx="19">
                  <c:v>5.875793640350433</c:v>
                </c:pt>
                <c:pt idx="20">
                  <c:v>5.924623994598846</c:v>
                </c:pt>
                <c:pt idx="21">
                  <c:v>5.71745313276958</c:v>
                </c:pt>
                <c:pt idx="22">
                  <c:v>5.67159589468169</c:v>
                </c:pt>
                <c:pt idx="23">
                  <c:v>5.635866596507053</c:v>
                </c:pt>
                <c:pt idx="24">
                  <c:v>5.759300856143343</c:v>
                </c:pt>
                <c:pt idx="25">
                  <c:v>5.826140628349294</c:v>
                </c:pt>
                <c:pt idx="27">
                  <c:v>6.468934429921713</c:v>
                </c:pt>
                <c:pt idx="29">
                  <c:v>5.647939592348319</c:v>
                </c:pt>
                <c:pt idx="30">
                  <c:v>5.863887316081747</c:v>
                </c:pt>
                <c:pt idx="31">
                  <c:v>6.037951268436734</c:v>
                </c:pt>
                <c:pt idx="32">
                  <c:v>6.248281416074456</c:v>
                </c:pt>
                <c:pt idx="33">
                  <c:v>6.126099564945032</c:v>
                </c:pt>
                <c:pt idx="34">
                  <c:v>6.475263246382124</c:v>
                </c:pt>
                <c:pt idx="35">
                  <c:v>6.605345419776787</c:v>
                </c:pt>
                <c:pt idx="36">
                  <c:v>5.995742132163653</c:v>
                </c:pt>
                <c:pt idx="37">
                  <c:v>6.0059132161733</c:v>
                </c:pt>
              </c:numCache>
            </c:numRef>
          </c:val>
        </c:ser>
        <c:ser>
          <c:idx val="1"/>
          <c:order val="1"/>
          <c:tx>
            <c:strRef>
              <c:f>Data!$C$2</c:f>
              <c:strCache>
                <c:ptCount val="1"/>
                <c:pt idx="0">
                  <c:v>Sea &amp; Port Facility Construction</c:v>
                </c:pt>
              </c:strCache>
            </c:strRef>
          </c:tx>
          <c:spPr>
            <a:solidFill>
              <a:srgbClr val="000090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Data!$C$3:$C$40</c:f>
              <c:numCache>
                <c:formatCode>_(\$* #,##0.00_);_(\$* \(#,##0.00\);_(\$* "-"??_);_(@_)</c:formatCode>
                <c:ptCount val="38"/>
                <c:pt idx="0">
                  <c:v>0.26581495697796</c:v>
                </c:pt>
                <c:pt idx="2">
                  <c:v>0.173885952212063</c:v>
                </c:pt>
                <c:pt idx="3">
                  <c:v>0.143299227971258</c:v>
                </c:pt>
                <c:pt idx="4">
                  <c:v>0.240638048032471</c:v>
                </c:pt>
                <c:pt idx="5">
                  <c:v>0.23722309035757</c:v>
                </c:pt>
                <c:pt idx="6">
                  <c:v>0.294383109657568</c:v>
                </c:pt>
                <c:pt idx="7">
                  <c:v>0.207969283967179</c:v>
                </c:pt>
                <c:pt idx="8">
                  <c:v>0.215798146108658</c:v>
                </c:pt>
                <c:pt idx="9">
                  <c:v>0.150826904640745</c:v>
                </c:pt>
                <c:pt idx="10">
                  <c:v>0.153124145890292</c:v>
                </c:pt>
                <c:pt idx="11">
                  <c:v>0.182971796401281</c:v>
                </c:pt>
                <c:pt idx="12">
                  <c:v>0.151726378247507</c:v>
                </c:pt>
                <c:pt idx="13">
                  <c:v>0.138886723921956</c:v>
                </c:pt>
                <c:pt idx="14">
                  <c:v>0.155118602968496</c:v>
                </c:pt>
                <c:pt idx="15">
                  <c:v>0.146215203744794</c:v>
                </c:pt>
                <c:pt idx="16">
                  <c:v>0.152558330975227</c:v>
                </c:pt>
                <c:pt idx="17">
                  <c:v>0.100974510716803</c:v>
                </c:pt>
                <c:pt idx="18">
                  <c:v>0.115461339821249</c:v>
                </c:pt>
                <c:pt idx="19">
                  <c:v>0.111023950410847</c:v>
                </c:pt>
                <c:pt idx="20">
                  <c:v>0.103824068332118</c:v>
                </c:pt>
                <c:pt idx="21">
                  <c:v>0.153736984663272</c:v>
                </c:pt>
                <c:pt idx="22">
                  <c:v>0.144932911462595</c:v>
                </c:pt>
                <c:pt idx="23">
                  <c:v>0.125135736431962</c:v>
                </c:pt>
                <c:pt idx="24">
                  <c:v>0.148744305978524</c:v>
                </c:pt>
                <c:pt idx="25">
                  <c:v>0.127236155285584</c:v>
                </c:pt>
                <c:pt idx="27">
                  <c:v>0.166357839366362</c:v>
                </c:pt>
                <c:pt idx="29">
                  <c:v>0.149305338092891</c:v>
                </c:pt>
                <c:pt idx="30">
                  <c:v>0.12448636780869</c:v>
                </c:pt>
                <c:pt idx="31">
                  <c:v>0.122575101712712</c:v>
                </c:pt>
                <c:pt idx="32">
                  <c:v>0.142482500568802</c:v>
                </c:pt>
                <c:pt idx="33">
                  <c:v>0.13524268671746</c:v>
                </c:pt>
                <c:pt idx="34">
                  <c:v>0.154018762733105</c:v>
                </c:pt>
                <c:pt idx="35">
                  <c:v>0.170706088804661</c:v>
                </c:pt>
                <c:pt idx="36">
                  <c:v>0.14252329522473</c:v>
                </c:pt>
                <c:pt idx="37">
                  <c:v>0.143076116538978</c:v>
                </c:pt>
              </c:numCache>
            </c:numRef>
          </c:val>
        </c:ser>
        <c:ser>
          <c:idx val="2"/>
          <c:order val="2"/>
          <c:tx>
            <c:strRef>
              <c:f>Data!$D$2</c:f>
              <c:strCache>
                <c:ptCount val="1"/>
                <c:pt idx="0">
                  <c:v>Airport Construction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Data!$D$3:$D$40</c:f>
              <c:numCache>
                <c:formatCode>_(\$* #,##0.00_);_(\$* \(#,##0.00\);_(\$* "-"??_);_(@_)</c:formatCode>
                <c:ptCount val="38"/>
                <c:pt idx="0">
                  <c:v>0.807714425824647</c:v>
                </c:pt>
                <c:pt idx="2">
                  <c:v>0.318735849698289</c:v>
                </c:pt>
                <c:pt idx="3">
                  <c:v>0.359572049265101</c:v>
                </c:pt>
                <c:pt idx="4">
                  <c:v>0.40848871122361</c:v>
                </c:pt>
                <c:pt idx="5">
                  <c:v>0.542177503134826</c:v>
                </c:pt>
                <c:pt idx="6">
                  <c:v>0.505797637132435</c:v>
                </c:pt>
                <c:pt idx="7">
                  <c:v>0.449392560382563</c:v>
                </c:pt>
                <c:pt idx="8">
                  <c:v>0.427984947319337</c:v>
                </c:pt>
                <c:pt idx="9">
                  <c:v>0.497331573660103</c:v>
                </c:pt>
                <c:pt idx="10">
                  <c:v>0.44741283118751</c:v>
                </c:pt>
                <c:pt idx="11">
                  <c:v>0.511128461866327</c:v>
                </c:pt>
                <c:pt idx="12">
                  <c:v>0.573904469930184</c:v>
                </c:pt>
                <c:pt idx="13">
                  <c:v>0.56092443879362</c:v>
                </c:pt>
                <c:pt idx="14">
                  <c:v>0.535943315668368</c:v>
                </c:pt>
                <c:pt idx="15">
                  <c:v>0.60831978280423</c:v>
                </c:pt>
                <c:pt idx="16">
                  <c:v>0.648009791253173</c:v>
                </c:pt>
                <c:pt idx="17">
                  <c:v>0.732269931060895</c:v>
                </c:pt>
                <c:pt idx="18">
                  <c:v>0.783327461996843</c:v>
                </c:pt>
                <c:pt idx="19">
                  <c:v>0.792488817000993</c:v>
                </c:pt>
                <c:pt idx="20">
                  <c:v>0.501502331352283</c:v>
                </c:pt>
                <c:pt idx="21">
                  <c:v>0.447483463705782</c:v>
                </c:pt>
                <c:pt idx="22">
                  <c:v>0.597951556157581</c:v>
                </c:pt>
                <c:pt idx="23">
                  <c:v>0.580675114833615</c:v>
                </c:pt>
                <c:pt idx="24">
                  <c:v>0.671486384639097</c:v>
                </c:pt>
                <c:pt idx="25">
                  <c:v>0.677551141004918</c:v>
                </c:pt>
                <c:pt idx="27">
                  <c:v>0.820002300351569</c:v>
                </c:pt>
                <c:pt idx="29">
                  <c:v>0.844567052176735</c:v>
                </c:pt>
                <c:pt idx="30">
                  <c:v>0.779540893273786</c:v>
                </c:pt>
                <c:pt idx="31">
                  <c:v>0.694539092094559</c:v>
                </c:pt>
                <c:pt idx="32">
                  <c:v>0.72253318236439</c:v>
                </c:pt>
                <c:pt idx="33">
                  <c:v>0.750917393622165</c:v>
                </c:pt>
                <c:pt idx="34">
                  <c:v>0.848813469751345</c:v>
                </c:pt>
                <c:pt idx="35">
                  <c:v>0.934141370768838</c:v>
                </c:pt>
                <c:pt idx="36">
                  <c:v>0.768769520092404</c:v>
                </c:pt>
                <c:pt idx="37">
                  <c:v>0.62421887845171</c:v>
                </c:pt>
              </c:numCache>
            </c:numRef>
          </c:val>
        </c:ser>
        <c:ser>
          <c:idx val="3"/>
          <c:order val="3"/>
          <c:tx>
            <c:strRef>
              <c:f>Data!$E$2</c:f>
              <c:strCache>
                <c:ptCount val="1"/>
                <c:pt idx="0">
                  <c:v>Sewerage Construction 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Data!$E$3:$E$40</c:f>
              <c:numCache>
                <c:formatCode>_(\$* #,##0.00_);_(\$* \(#,##0.00\);_(\$* "-"??_);_(@_)</c:formatCode>
                <c:ptCount val="38"/>
                <c:pt idx="0">
                  <c:v>2.084431122393715</c:v>
                </c:pt>
                <c:pt idx="2">
                  <c:v>2.682561969819168</c:v>
                </c:pt>
                <c:pt idx="3">
                  <c:v>2.244416360852552</c:v>
                </c:pt>
                <c:pt idx="4">
                  <c:v>2.587991447186181</c:v>
                </c:pt>
                <c:pt idx="5">
                  <c:v>2.586996411642996</c:v>
                </c:pt>
                <c:pt idx="6">
                  <c:v>2.553565491683519</c:v>
                </c:pt>
                <c:pt idx="7">
                  <c:v>2.002703265313203</c:v>
                </c:pt>
                <c:pt idx="8">
                  <c:v>1.822844258722429</c:v>
                </c:pt>
                <c:pt idx="9">
                  <c:v>1.620290627598086</c:v>
                </c:pt>
                <c:pt idx="10">
                  <c:v>1.548708207706915</c:v>
                </c:pt>
                <c:pt idx="11">
                  <c:v>1.583948557705001</c:v>
                </c:pt>
                <c:pt idx="12">
                  <c:v>1.716006019800372</c:v>
                </c:pt>
                <c:pt idx="13">
                  <c:v>1.780124758436641</c:v>
                </c:pt>
                <c:pt idx="14">
                  <c:v>1.657294457372679</c:v>
                </c:pt>
                <c:pt idx="15">
                  <c:v>1.507854465578656</c:v>
                </c:pt>
                <c:pt idx="16">
                  <c:v>1.590392382294216</c:v>
                </c:pt>
                <c:pt idx="17">
                  <c:v>1.523270883311685</c:v>
                </c:pt>
                <c:pt idx="18">
                  <c:v>1.619635842327476</c:v>
                </c:pt>
                <c:pt idx="19">
                  <c:v>1.15487382392099</c:v>
                </c:pt>
                <c:pt idx="20">
                  <c:v>1.135461605519662</c:v>
                </c:pt>
                <c:pt idx="21">
                  <c:v>1.077094058952283</c:v>
                </c:pt>
                <c:pt idx="22">
                  <c:v>1.191597269609125</c:v>
                </c:pt>
                <c:pt idx="23">
                  <c:v>1.049849196395484</c:v>
                </c:pt>
                <c:pt idx="24">
                  <c:v>1.017699048536167</c:v>
                </c:pt>
                <c:pt idx="25">
                  <c:v>0.971127796026904</c:v>
                </c:pt>
                <c:pt idx="27">
                  <c:v>1.090584761614042</c:v>
                </c:pt>
                <c:pt idx="29">
                  <c:v>1.193323642560845</c:v>
                </c:pt>
                <c:pt idx="30">
                  <c:v>1.13995207246741</c:v>
                </c:pt>
                <c:pt idx="31">
                  <c:v>1.131043242570918</c:v>
                </c:pt>
                <c:pt idx="32">
                  <c:v>1.261501067880646</c:v>
                </c:pt>
                <c:pt idx="33">
                  <c:v>1.336804987338721</c:v>
                </c:pt>
                <c:pt idx="34">
                  <c:v>1.4877185628113</c:v>
                </c:pt>
                <c:pt idx="35">
                  <c:v>1.556718863032074</c:v>
                </c:pt>
                <c:pt idx="36">
                  <c:v>1.516488898542715</c:v>
                </c:pt>
                <c:pt idx="37">
                  <c:v>1.293752303458455</c:v>
                </c:pt>
              </c:numCache>
            </c:numRef>
          </c:val>
        </c:ser>
        <c:ser>
          <c:idx val="4"/>
          <c:order val="4"/>
          <c:tx>
            <c:strRef>
              <c:f>Data!$F$2</c:f>
              <c:strCache>
                <c:ptCount val="1"/>
                <c:pt idx="0">
                  <c:v>Solid Waste Mgmt Construction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Data!$F$3:$F$40</c:f>
              <c:numCache>
                <c:formatCode>_(\$* #,##0.00_);_(\$* \(#,##0.00\);_(\$* "-"??_);_(@_)</c:formatCode>
                <c:ptCount val="38"/>
                <c:pt idx="0">
                  <c:v>0.0847954656010776</c:v>
                </c:pt>
                <c:pt idx="2">
                  <c:v>0.0782232322447115</c:v>
                </c:pt>
                <c:pt idx="3">
                  <c:v>0.0545021508250905</c:v>
                </c:pt>
                <c:pt idx="4">
                  <c:v>0.0783985373392782</c:v>
                </c:pt>
                <c:pt idx="5">
                  <c:v>0.0674460228898674</c:v>
                </c:pt>
                <c:pt idx="6">
                  <c:v>0.0872476753524465</c:v>
                </c:pt>
                <c:pt idx="7">
                  <c:v>0.118597814836445</c:v>
                </c:pt>
                <c:pt idx="8">
                  <c:v>0.0953601319020054</c:v>
                </c:pt>
                <c:pt idx="9">
                  <c:v>0.0956670851653488</c:v>
                </c:pt>
                <c:pt idx="10">
                  <c:v>0.108842243491488</c:v>
                </c:pt>
                <c:pt idx="11">
                  <c:v>0.131764167672957</c:v>
                </c:pt>
                <c:pt idx="12">
                  <c:v>0.173967916392789</c:v>
                </c:pt>
                <c:pt idx="13">
                  <c:v>0.188640324601057</c:v>
                </c:pt>
                <c:pt idx="14">
                  <c:v>0.221863490883965</c:v>
                </c:pt>
                <c:pt idx="15">
                  <c:v>0.271599447928022</c:v>
                </c:pt>
                <c:pt idx="16">
                  <c:v>0.217429143027888</c:v>
                </c:pt>
                <c:pt idx="17">
                  <c:v>0.189986995906173</c:v>
                </c:pt>
                <c:pt idx="18">
                  <c:v>0.150804124764659</c:v>
                </c:pt>
                <c:pt idx="19">
                  <c:v>0.216549016591124</c:v>
                </c:pt>
                <c:pt idx="20">
                  <c:v>0.222854667161411</c:v>
                </c:pt>
                <c:pt idx="21">
                  <c:v>0.14844987733923</c:v>
                </c:pt>
                <c:pt idx="22">
                  <c:v>0.151892986512132</c:v>
                </c:pt>
                <c:pt idx="23">
                  <c:v>0.139134029918064</c:v>
                </c:pt>
                <c:pt idx="24">
                  <c:v>0.10729342039355</c:v>
                </c:pt>
                <c:pt idx="25">
                  <c:v>0.0970498983262944</c:v>
                </c:pt>
                <c:pt idx="27">
                  <c:v>0.0954771633253987</c:v>
                </c:pt>
                <c:pt idx="29">
                  <c:v>0.112170874094203</c:v>
                </c:pt>
                <c:pt idx="30">
                  <c:v>0.122752188821089</c:v>
                </c:pt>
                <c:pt idx="31">
                  <c:v>0.117315883181022</c:v>
                </c:pt>
                <c:pt idx="32">
                  <c:v>0.123103435966861</c:v>
                </c:pt>
                <c:pt idx="33">
                  <c:v>0.115459327582054</c:v>
                </c:pt>
                <c:pt idx="34">
                  <c:v>0.0968967211946335</c:v>
                </c:pt>
                <c:pt idx="35">
                  <c:v>0.0987782801895268</c:v>
                </c:pt>
                <c:pt idx="36">
                  <c:v>0.0858349946379569</c:v>
                </c:pt>
                <c:pt idx="37">
                  <c:v>0.0850553093127082</c:v>
                </c:pt>
              </c:numCache>
            </c:numRef>
          </c:val>
        </c:ser>
        <c:ser>
          <c:idx val="5"/>
          <c:order val="5"/>
          <c:tx>
            <c:strRef>
              <c:f>Data!$G$2</c:f>
              <c:strCache>
                <c:ptCount val="1"/>
                <c:pt idx="0">
                  <c:v>Water Utility Construction</c:v>
                </c:pt>
              </c:strCache>
            </c:strRef>
          </c:tx>
          <c:spPr>
            <a:solidFill>
              <a:srgbClr val="3366FF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Data!$G$3:$G$40</c:f>
              <c:numCache>
                <c:formatCode>_(\$* #,##0.00_);_(\$* \(#,##0.00\);_(\$* "-"??_);_(@_)</c:formatCode>
                <c:ptCount val="38"/>
                <c:pt idx="0">
                  <c:v>1.195499672091113</c:v>
                </c:pt>
                <c:pt idx="2">
                  <c:v>1.072185365308562</c:v>
                </c:pt>
                <c:pt idx="3">
                  <c:v>1.020312537973607</c:v>
                </c:pt>
                <c:pt idx="4">
                  <c:v>1.123655646273565</c:v>
                </c:pt>
                <c:pt idx="5">
                  <c:v>1.277203613678421</c:v>
                </c:pt>
                <c:pt idx="6">
                  <c:v>1.287887062284105</c:v>
                </c:pt>
                <c:pt idx="7">
                  <c:v>1.199979833929883</c:v>
                </c:pt>
                <c:pt idx="8">
                  <c:v>1.129582696923966</c:v>
                </c:pt>
                <c:pt idx="9">
                  <c:v>0.919198440896062</c:v>
                </c:pt>
                <c:pt idx="10">
                  <c:v>1.036211252871308</c:v>
                </c:pt>
                <c:pt idx="11">
                  <c:v>1.169766632342347</c:v>
                </c:pt>
                <c:pt idx="12">
                  <c:v>1.302183319671195</c:v>
                </c:pt>
                <c:pt idx="13">
                  <c:v>1.22328201266177</c:v>
                </c:pt>
                <c:pt idx="14">
                  <c:v>1.186644156329511</c:v>
                </c:pt>
                <c:pt idx="15">
                  <c:v>1.188263335960592</c:v>
                </c:pt>
                <c:pt idx="16">
                  <c:v>1.235459652636099</c:v>
                </c:pt>
                <c:pt idx="17">
                  <c:v>1.189318457331498</c:v>
                </c:pt>
                <c:pt idx="18">
                  <c:v>0.844642130511118</c:v>
                </c:pt>
                <c:pt idx="19">
                  <c:v>0.91291819422823</c:v>
                </c:pt>
                <c:pt idx="20">
                  <c:v>0.8388028676247</c:v>
                </c:pt>
                <c:pt idx="21">
                  <c:v>0.722895425121346</c:v>
                </c:pt>
                <c:pt idx="22">
                  <c:v>1.041411201754475</c:v>
                </c:pt>
                <c:pt idx="23">
                  <c:v>0.97919081700342</c:v>
                </c:pt>
                <c:pt idx="24">
                  <c:v>1.074448309176081</c:v>
                </c:pt>
                <c:pt idx="25">
                  <c:v>0.990648452300259</c:v>
                </c:pt>
                <c:pt idx="27">
                  <c:v>1.089692938051882</c:v>
                </c:pt>
                <c:pt idx="29">
                  <c:v>1.114682316875914</c:v>
                </c:pt>
                <c:pt idx="30">
                  <c:v>1.140164224638033</c:v>
                </c:pt>
                <c:pt idx="31">
                  <c:v>1.0252756472717</c:v>
                </c:pt>
                <c:pt idx="32">
                  <c:v>1.184705236918712</c:v>
                </c:pt>
                <c:pt idx="33">
                  <c:v>1.097958490442774</c:v>
                </c:pt>
                <c:pt idx="34">
                  <c:v>1.25703366568647</c:v>
                </c:pt>
                <c:pt idx="35">
                  <c:v>1.190169660803216</c:v>
                </c:pt>
                <c:pt idx="36">
                  <c:v>1.08988171662711</c:v>
                </c:pt>
                <c:pt idx="37">
                  <c:v>0.98616400400745</c:v>
                </c:pt>
              </c:numCache>
            </c:numRef>
          </c:val>
        </c:ser>
        <c:ser>
          <c:idx val="6"/>
          <c:order val="6"/>
          <c:tx>
            <c:strRef>
              <c:f>Data!$H$2</c:f>
              <c:strCache>
                <c:ptCount val="1"/>
                <c:pt idx="0">
                  <c:v>Mass Transit Construction</c:v>
                </c:pt>
              </c:strCache>
            </c:strRef>
          </c:tx>
          <c:spPr>
            <a:solidFill>
              <a:srgbClr val="660066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Data!$H$3:$H$40</c:f>
              <c:numCache>
                <c:formatCode>_(\$* #,##0.00_);_(\$* \(#,##0.00\);_(\$* "-"??_);_(@_)</c:formatCode>
                <c:ptCount val="38"/>
                <c:pt idx="0">
                  <c:v>0.333691111798221</c:v>
                </c:pt>
                <c:pt idx="2">
                  <c:v>0.816785780222129</c:v>
                </c:pt>
                <c:pt idx="3">
                  <c:v>0.597479497627747</c:v>
                </c:pt>
                <c:pt idx="4">
                  <c:v>0.540696687887558</c:v>
                </c:pt>
                <c:pt idx="5">
                  <c:v>0.590632463097503</c:v>
                </c:pt>
                <c:pt idx="6">
                  <c:v>0.639219344163949</c:v>
                </c:pt>
                <c:pt idx="7">
                  <c:v>0.748043385239882</c:v>
                </c:pt>
                <c:pt idx="8">
                  <c:v>0.755991096073609</c:v>
                </c:pt>
                <c:pt idx="9">
                  <c:v>0.616762815285412</c:v>
                </c:pt>
                <c:pt idx="10">
                  <c:v>0.549251696367194</c:v>
                </c:pt>
                <c:pt idx="11">
                  <c:v>0.514786399809896</c:v>
                </c:pt>
                <c:pt idx="12">
                  <c:v>0.479188291336005</c:v>
                </c:pt>
                <c:pt idx="13">
                  <c:v>0.567392890478131</c:v>
                </c:pt>
                <c:pt idx="14">
                  <c:v>0.632881388340254</c:v>
                </c:pt>
                <c:pt idx="15">
                  <c:v>0.591416209453506</c:v>
                </c:pt>
                <c:pt idx="16">
                  <c:v>0.645688820993017</c:v>
                </c:pt>
                <c:pt idx="17">
                  <c:v>0.675485264557937</c:v>
                </c:pt>
                <c:pt idx="18">
                  <c:v>0.62019193416724</c:v>
                </c:pt>
                <c:pt idx="19">
                  <c:v>0.813153494379316</c:v>
                </c:pt>
                <c:pt idx="20">
                  <c:v>0.86000070480333</c:v>
                </c:pt>
                <c:pt idx="21">
                  <c:v>0.863735677683852</c:v>
                </c:pt>
                <c:pt idx="22">
                  <c:v>0.792816400224967</c:v>
                </c:pt>
                <c:pt idx="23">
                  <c:v>0.569539650072336</c:v>
                </c:pt>
                <c:pt idx="24">
                  <c:v>0.540964325210466</c:v>
                </c:pt>
                <c:pt idx="25">
                  <c:v>0.627370329816756</c:v>
                </c:pt>
                <c:pt idx="27">
                  <c:v>0.69064885220766</c:v>
                </c:pt>
                <c:pt idx="29">
                  <c:v>0.833233249339779</c:v>
                </c:pt>
                <c:pt idx="30">
                  <c:v>0.789833573693885</c:v>
                </c:pt>
                <c:pt idx="31">
                  <c:v>0.663640315196233</c:v>
                </c:pt>
                <c:pt idx="32">
                  <c:v>0.734910389434487</c:v>
                </c:pt>
                <c:pt idx="33">
                  <c:v>0.715676364287614</c:v>
                </c:pt>
                <c:pt idx="34">
                  <c:v>0.916119098132543</c:v>
                </c:pt>
                <c:pt idx="35">
                  <c:v>0.873948865885269</c:v>
                </c:pt>
                <c:pt idx="36">
                  <c:v>0.853481006540214</c:v>
                </c:pt>
                <c:pt idx="37">
                  <c:v>0.884071986189737</c:v>
                </c:pt>
              </c:numCache>
            </c:numRef>
          </c:val>
        </c:ser>
        <c:ser>
          <c:idx val="7"/>
          <c:order val="7"/>
          <c:tx>
            <c:strRef>
              <c:f>Data!$I$2</c:f>
              <c:strCache>
                <c:ptCount val="1"/>
                <c:pt idx="0">
                  <c:v>Electric Utility Construction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Data!$I$3:$I$40</c:f>
              <c:numCache>
                <c:formatCode>_(\$* #,##0.00_);_(\$* \(#,##0.00\);_(\$* "-"??_);_(@_)</c:formatCode>
                <c:ptCount val="38"/>
                <c:pt idx="0">
                  <c:v>0.971984961487938</c:v>
                </c:pt>
                <c:pt idx="2">
                  <c:v>1.576522766803028</c:v>
                </c:pt>
                <c:pt idx="3">
                  <c:v>1.495942731075305</c:v>
                </c:pt>
                <c:pt idx="4">
                  <c:v>1.783731090097019</c:v>
                </c:pt>
                <c:pt idx="5">
                  <c:v>1.83653637699081</c:v>
                </c:pt>
                <c:pt idx="6">
                  <c:v>1.785640499666179</c:v>
                </c:pt>
                <c:pt idx="7">
                  <c:v>1.891870833068307</c:v>
                </c:pt>
                <c:pt idx="8">
                  <c:v>1.647816776320127</c:v>
                </c:pt>
                <c:pt idx="9">
                  <c:v>1.370436816541826</c:v>
                </c:pt>
                <c:pt idx="10">
                  <c:v>1.292185272799606</c:v>
                </c:pt>
                <c:pt idx="11">
                  <c:v>1.5261594965479</c:v>
                </c:pt>
                <c:pt idx="12">
                  <c:v>1.153274471935092</c:v>
                </c:pt>
                <c:pt idx="13">
                  <c:v>0.933756472207772</c:v>
                </c:pt>
                <c:pt idx="14">
                  <c:v>0.792836020015948</c:v>
                </c:pt>
                <c:pt idx="15">
                  <c:v>0.60305517467244</c:v>
                </c:pt>
                <c:pt idx="16">
                  <c:v>0.572379088511108</c:v>
                </c:pt>
                <c:pt idx="17">
                  <c:v>0.560533112289665</c:v>
                </c:pt>
                <c:pt idx="18">
                  <c:v>0.475282382904087</c:v>
                </c:pt>
                <c:pt idx="19">
                  <c:v>0.49604622193791</c:v>
                </c:pt>
                <c:pt idx="20">
                  <c:v>0.440333534622188</c:v>
                </c:pt>
                <c:pt idx="21">
                  <c:v>0.386466904126299</c:v>
                </c:pt>
                <c:pt idx="22">
                  <c:v>0.397731709221519</c:v>
                </c:pt>
                <c:pt idx="23">
                  <c:v>0.322821787988727</c:v>
                </c:pt>
                <c:pt idx="24">
                  <c:v>0.342115135378269</c:v>
                </c:pt>
                <c:pt idx="25">
                  <c:v>0.402679551129418</c:v>
                </c:pt>
                <c:pt idx="27">
                  <c:v>0.61137626623202</c:v>
                </c:pt>
                <c:pt idx="29">
                  <c:v>0.641205006635813</c:v>
                </c:pt>
                <c:pt idx="30">
                  <c:v>0.456424934197468</c:v>
                </c:pt>
                <c:pt idx="31">
                  <c:v>0.560561003234326</c:v>
                </c:pt>
                <c:pt idx="32">
                  <c:v>0.549971376395067</c:v>
                </c:pt>
                <c:pt idx="33">
                  <c:v>0.684850007651316</c:v>
                </c:pt>
                <c:pt idx="34">
                  <c:v>0.846782133078172</c:v>
                </c:pt>
                <c:pt idx="35">
                  <c:v>0.800930674614273</c:v>
                </c:pt>
                <c:pt idx="36">
                  <c:v>0.707270733328102</c:v>
                </c:pt>
                <c:pt idx="37">
                  <c:v>0.603214436854009</c:v>
                </c:pt>
              </c:numCache>
            </c:numRef>
          </c:val>
        </c:ser>
        <c:ser>
          <c:idx val="8"/>
          <c:order val="8"/>
          <c:tx>
            <c:strRef>
              <c:f>Data!$J$2</c:f>
              <c:strCache>
                <c:ptCount val="1"/>
                <c:pt idx="0">
                  <c:v>Gas Utility Construction</c:v>
                </c:pt>
              </c:strCache>
            </c:strRef>
          </c:tx>
          <c:spPr>
            <a:solidFill>
              <a:srgbClr val="FF6600"/>
            </a:solidFill>
          </c:spPr>
          <c:cat>
            <c:numRef>
              <c:f>Data!$A$3:$A$40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Data!$J$3:$J$40</c:f>
              <c:numCache>
                <c:formatCode>_(\$* #,##0.00_);_(\$* \(#,##0.00\);_(\$* "-"??_);_(@_)</c:formatCode>
                <c:ptCount val="38"/>
                <c:pt idx="0">
                  <c:v>0.0331414459107891</c:v>
                </c:pt>
                <c:pt idx="2">
                  <c:v>0.0274042152109063</c:v>
                </c:pt>
                <c:pt idx="3">
                  <c:v>0.0218247313831439</c:v>
                </c:pt>
                <c:pt idx="4">
                  <c:v>0.0389986459172786</c:v>
                </c:pt>
                <c:pt idx="5">
                  <c:v>0.0377844106787007</c:v>
                </c:pt>
                <c:pt idx="6">
                  <c:v>0.0652557838005206</c:v>
                </c:pt>
                <c:pt idx="7">
                  <c:v>0.0377954799091009</c:v>
                </c:pt>
                <c:pt idx="8">
                  <c:v>0.0405485051297666</c:v>
                </c:pt>
                <c:pt idx="9">
                  <c:v>0.0373907101860417</c:v>
                </c:pt>
                <c:pt idx="10">
                  <c:v>0.0414139501515514</c:v>
                </c:pt>
                <c:pt idx="11">
                  <c:v>0.0604811224322095</c:v>
                </c:pt>
                <c:pt idx="12">
                  <c:v>0.0581357398999576</c:v>
                </c:pt>
                <c:pt idx="13">
                  <c:v>0.0376195609509661</c:v>
                </c:pt>
                <c:pt idx="14">
                  <c:v>0.0487424847848807</c:v>
                </c:pt>
                <c:pt idx="15">
                  <c:v>0.051392525262898</c:v>
                </c:pt>
                <c:pt idx="16">
                  <c:v>0.0515544702769769</c:v>
                </c:pt>
                <c:pt idx="17">
                  <c:v>0.0456276651262501</c:v>
                </c:pt>
                <c:pt idx="18">
                  <c:v>0.0337779229943177</c:v>
                </c:pt>
                <c:pt idx="19">
                  <c:v>0.0378165536051802</c:v>
                </c:pt>
                <c:pt idx="20">
                  <c:v>0.0446001779867596</c:v>
                </c:pt>
                <c:pt idx="21">
                  <c:v>0.0386642069414128</c:v>
                </c:pt>
                <c:pt idx="22">
                  <c:v>0.0471502507120766</c:v>
                </c:pt>
                <c:pt idx="23">
                  <c:v>0.117569576048669</c:v>
                </c:pt>
                <c:pt idx="24">
                  <c:v>0.0376042466092648</c:v>
                </c:pt>
                <c:pt idx="25">
                  <c:v>0.0379381383573469</c:v>
                </c:pt>
                <c:pt idx="27">
                  <c:v>0.0289072411656222</c:v>
                </c:pt>
                <c:pt idx="29">
                  <c:v>0.0335600166918395</c:v>
                </c:pt>
                <c:pt idx="30">
                  <c:v>0.0349780469648332</c:v>
                </c:pt>
                <c:pt idx="31">
                  <c:v>0.0332844162984704</c:v>
                </c:pt>
                <c:pt idx="32">
                  <c:v>0.0324611029228771</c:v>
                </c:pt>
                <c:pt idx="33">
                  <c:v>0.0284189677336512</c:v>
                </c:pt>
                <c:pt idx="34">
                  <c:v>0.037000807021526</c:v>
                </c:pt>
                <c:pt idx="35">
                  <c:v>0.0315011066095469</c:v>
                </c:pt>
                <c:pt idx="36">
                  <c:v>0.0223672065101155</c:v>
                </c:pt>
                <c:pt idx="37">
                  <c:v>0.0367132623920388</c:v>
                </c:pt>
              </c:numCache>
            </c:numRef>
          </c:val>
        </c:ser>
        <c:overlap val="100"/>
        <c:axId val="300760008"/>
        <c:axId val="507693352"/>
      </c:barChart>
      <c:catAx>
        <c:axId val="300760008"/>
        <c:scaling>
          <c:orientation val="minMax"/>
        </c:scaling>
        <c:axPos val="b"/>
        <c:numFmt formatCode="General" sourceLinked="1"/>
        <c:tickLblPos val="nextTo"/>
        <c:crossAx val="507693352"/>
        <c:crosses val="autoZero"/>
        <c:auto val="1"/>
        <c:lblAlgn val="ctr"/>
        <c:lblOffset val="100"/>
      </c:catAx>
      <c:valAx>
        <c:axId val="507693352"/>
        <c:scaling>
          <c:orientation val="minMax"/>
          <c:max val="20.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 $1,000 of U.S . Residents' Personal Income</a:t>
                </a:r>
              </a:p>
            </c:rich>
          </c:tx>
          <c:layout/>
        </c:title>
        <c:numFmt formatCode="_(\$* #,##0.00_);_(\$* \(#,##0.00\);_(\$* &quot;-&quot;??_);_(@_)" sourceLinked="1"/>
        <c:tickLblPos val="nextTo"/>
        <c:crossAx val="30076000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NYC Government Capital Construction Expenditures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Data!$B$42</c:f>
              <c:strCache>
                <c:ptCount val="1"/>
                <c:pt idx="0">
                  <c:v>Highway &amp; Street Construction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Data!$B$43:$B$80</c:f>
              <c:numCache>
                <c:formatCode>_(\$* #,##0.00_);_(\$* \(#,##0.00\);_(\$* "-"??_);_(@_)</c:formatCode>
                <c:ptCount val="38"/>
                <c:pt idx="0">
                  <c:v>1.183368874472894</c:v>
                </c:pt>
                <c:pt idx="2">
                  <c:v>0.351983229829309</c:v>
                </c:pt>
                <c:pt idx="3">
                  <c:v>0.871124527634522</c:v>
                </c:pt>
                <c:pt idx="4">
                  <c:v>1.072557772117284</c:v>
                </c:pt>
                <c:pt idx="5">
                  <c:v>1.212142569301881</c:v>
                </c:pt>
                <c:pt idx="6">
                  <c:v>2.480043695835305</c:v>
                </c:pt>
                <c:pt idx="7">
                  <c:v>1.127433866059187</c:v>
                </c:pt>
                <c:pt idx="8">
                  <c:v>1.884191176030725</c:v>
                </c:pt>
                <c:pt idx="9">
                  <c:v>1.62396232535659</c:v>
                </c:pt>
                <c:pt idx="10">
                  <c:v>2.468000955187993</c:v>
                </c:pt>
                <c:pt idx="11">
                  <c:v>2.335725499329079</c:v>
                </c:pt>
                <c:pt idx="12">
                  <c:v>1.82532222134328</c:v>
                </c:pt>
                <c:pt idx="13">
                  <c:v>1.777504543745872</c:v>
                </c:pt>
                <c:pt idx="14">
                  <c:v>2.511851373906181</c:v>
                </c:pt>
                <c:pt idx="15">
                  <c:v>2.198697833322227</c:v>
                </c:pt>
                <c:pt idx="16">
                  <c:v>2.176338383395055</c:v>
                </c:pt>
                <c:pt idx="17">
                  <c:v>1.884347770465402</c:v>
                </c:pt>
                <c:pt idx="18">
                  <c:v>1.83469689818853</c:v>
                </c:pt>
                <c:pt idx="19">
                  <c:v>2.005548007922777</c:v>
                </c:pt>
                <c:pt idx="20">
                  <c:v>2.166267232170264</c:v>
                </c:pt>
                <c:pt idx="21">
                  <c:v>3.172058161238094</c:v>
                </c:pt>
                <c:pt idx="22">
                  <c:v>2.719203054701584</c:v>
                </c:pt>
                <c:pt idx="23">
                  <c:v>2.755799958774042</c:v>
                </c:pt>
                <c:pt idx="24">
                  <c:v>2.492757744872882</c:v>
                </c:pt>
                <c:pt idx="25">
                  <c:v>2.285680369403774</c:v>
                </c:pt>
                <c:pt idx="27">
                  <c:v>2.213639363246124</c:v>
                </c:pt>
                <c:pt idx="29">
                  <c:v>2.266991247912306</c:v>
                </c:pt>
                <c:pt idx="30">
                  <c:v>2.735988462433386</c:v>
                </c:pt>
                <c:pt idx="31">
                  <c:v>2.947352975389801</c:v>
                </c:pt>
                <c:pt idx="32">
                  <c:v>1.913810248556053</c:v>
                </c:pt>
                <c:pt idx="33">
                  <c:v>2.927769352058725</c:v>
                </c:pt>
                <c:pt idx="34">
                  <c:v>2.892347947363881</c:v>
                </c:pt>
                <c:pt idx="35">
                  <c:v>3.045014677761531</c:v>
                </c:pt>
                <c:pt idx="36">
                  <c:v>3.401199185358723</c:v>
                </c:pt>
                <c:pt idx="37">
                  <c:v>3.549420957009136</c:v>
                </c:pt>
              </c:numCache>
            </c:numRef>
          </c:val>
        </c:ser>
        <c:ser>
          <c:idx val="1"/>
          <c:order val="1"/>
          <c:tx>
            <c:strRef>
              <c:f>Data!$C$42</c:f>
              <c:strCache>
                <c:ptCount val="1"/>
                <c:pt idx="0">
                  <c:v>Sea &amp; Port Facility Construction</c:v>
                </c:pt>
              </c:strCache>
            </c:strRef>
          </c:tx>
          <c:spPr>
            <a:solidFill>
              <a:srgbClr val="000090"/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Data!$C$43:$C$80</c:f>
              <c:numCache>
                <c:formatCode>_(\$* #,##0.00_);_(\$* \(#,##0.00\);_(\$* "-"??_);_(@_)</c:formatCode>
                <c:ptCount val="38"/>
                <c:pt idx="0">
                  <c:v>1.115896741038505</c:v>
                </c:pt>
                <c:pt idx="2">
                  <c:v>0.0595659000529992</c:v>
                </c:pt>
                <c:pt idx="3">
                  <c:v>0.126413783437515</c:v>
                </c:pt>
                <c:pt idx="4">
                  <c:v>0.546346821517389</c:v>
                </c:pt>
                <c:pt idx="5">
                  <c:v>0.138012353641369</c:v>
                </c:pt>
                <c:pt idx="6">
                  <c:v>0.246878024714726</c:v>
                </c:pt>
                <c:pt idx="7">
                  <c:v>0.0824164959163388</c:v>
                </c:pt>
                <c:pt idx="8">
                  <c:v>0.115038879915843</c:v>
                </c:pt>
                <c:pt idx="9">
                  <c:v>0.073475874205853</c:v>
                </c:pt>
                <c:pt idx="10">
                  <c:v>0.0871018186809524</c:v>
                </c:pt>
                <c:pt idx="11">
                  <c:v>0.115842415700509</c:v>
                </c:pt>
                <c:pt idx="12">
                  <c:v>0.124760221106907</c:v>
                </c:pt>
                <c:pt idx="13">
                  <c:v>0.0393935230807621</c:v>
                </c:pt>
                <c:pt idx="14">
                  <c:v>0.010288154097653</c:v>
                </c:pt>
                <c:pt idx="15">
                  <c:v>0.186200121597672</c:v>
                </c:pt>
                <c:pt idx="16">
                  <c:v>0.033367994820802</c:v>
                </c:pt>
                <c:pt idx="17">
                  <c:v>0.0441249226427924</c:v>
                </c:pt>
                <c:pt idx="18">
                  <c:v>0.0181105396086383</c:v>
                </c:pt>
                <c:pt idx="19">
                  <c:v>0.0435940559061899</c:v>
                </c:pt>
                <c:pt idx="20">
                  <c:v>0.0795001078045681</c:v>
                </c:pt>
                <c:pt idx="21">
                  <c:v>0.0731346744726462</c:v>
                </c:pt>
                <c:pt idx="22">
                  <c:v>0.101144046147041</c:v>
                </c:pt>
                <c:pt idx="23">
                  <c:v>0.0929123036249115</c:v>
                </c:pt>
                <c:pt idx="24">
                  <c:v>0.0269880428897817</c:v>
                </c:pt>
                <c:pt idx="25">
                  <c:v>0.0346415266107951</c:v>
                </c:pt>
                <c:pt idx="27">
                  <c:v>0.0819003774959127</c:v>
                </c:pt>
                <c:pt idx="29">
                  <c:v>0.0910084341858916</c:v>
                </c:pt>
                <c:pt idx="30">
                  <c:v>0.0593039667465011</c:v>
                </c:pt>
                <c:pt idx="31">
                  <c:v>0.0</c:v>
                </c:pt>
                <c:pt idx="32">
                  <c:v>0.0</c:v>
                </c:pt>
                <c:pt idx="33">
                  <c:v>0.0</c:v>
                </c:pt>
                <c:pt idx="34">
                  <c:v>0.0</c:v>
                </c:pt>
                <c:pt idx="35">
                  <c:v>0.0</c:v>
                </c:pt>
                <c:pt idx="36">
                  <c:v>0.0</c:v>
                </c:pt>
                <c:pt idx="37">
                  <c:v>0.0</c:v>
                </c:pt>
              </c:numCache>
            </c:numRef>
          </c:val>
        </c:ser>
        <c:ser>
          <c:idx val="2"/>
          <c:order val="2"/>
          <c:tx>
            <c:strRef>
              <c:f>Data!$D$42</c:f>
              <c:strCache>
                <c:ptCount val="1"/>
                <c:pt idx="0">
                  <c:v>Airport Construction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Data!$D$43:$D$80</c:f>
              <c:numCache>
                <c:formatCode>_(\$* #,##0.00_);_(\$* \(#,##0.00\);_(\$* "-"??_);_(@_)</c:formatCode>
                <c:ptCount val="38"/>
                <c:pt idx="0">
                  <c:v>1.893363623093981</c:v>
                </c:pt>
                <c:pt idx="2">
                  <c:v>0.490345560520644</c:v>
                </c:pt>
                <c:pt idx="3">
                  <c:v>0.323645076448323</c:v>
                </c:pt>
                <c:pt idx="4">
                  <c:v>0.472914325518959</c:v>
                </c:pt>
                <c:pt idx="5">
                  <c:v>0.809718858003451</c:v>
                </c:pt>
                <c:pt idx="6">
                  <c:v>0.48594468912417</c:v>
                </c:pt>
                <c:pt idx="7">
                  <c:v>0.398695487570552</c:v>
                </c:pt>
                <c:pt idx="8">
                  <c:v>0.229779638857168</c:v>
                </c:pt>
                <c:pt idx="9">
                  <c:v>0.29622058766114</c:v>
                </c:pt>
                <c:pt idx="10">
                  <c:v>0.282078624237708</c:v>
                </c:pt>
                <c:pt idx="11">
                  <c:v>0.495945877458031</c:v>
                </c:pt>
                <c:pt idx="12">
                  <c:v>0.770782757156222</c:v>
                </c:pt>
                <c:pt idx="13">
                  <c:v>0.859470209514202</c:v>
                </c:pt>
                <c:pt idx="14">
                  <c:v>0.670075689514986</c:v>
                </c:pt>
                <c:pt idx="15">
                  <c:v>0.737633361282657</c:v>
                </c:pt>
                <c:pt idx="16">
                  <c:v>0.831852213854905</c:v>
                </c:pt>
                <c:pt idx="17">
                  <c:v>0.89331674857547</c:v>
                </c:pt>
                <c:pt idx="18">
                  <c:v>1.165115089601374</c:v>
                </c:pt>
                <c:pt idx="19">
                  <c:v>1.658438088038071</c:v>
                </c:pt>
                <c:pt idx="20">
                  <c:v>0.899572272791593</c:v>
                </c:pt>
                <c:pt idx="21">
                  <c:v>0.618795752089704</c:v>
                </c:pt>
                <c:pt idx="22">
                  <c:v>0.647456697399123</c:v>
                </c:pt>
                <c:pt idx="23">
                  <c:v>0.722621706690962</c:v>
                </c:pt>
                <c:pt idx="24">
                  <c:v>0.743077806080396</c:v>
                </c:pt>
                <c:pt idx="25">
                  <c:v>0.775586297932084</c:v>
                </c:pt>
                <c:pt idx="27">
                  <c:v>1.551344100498563</c:v>
                </c:pt>
                <c:pt idx="29">
                  <c:v>1.009488630116512</c:v>
                </c:pt>
                <c:pt idx="30">
                  <c:v>0.713272394766451</c:v>
                </c:pt>
                <c:pt idx="31">
                  <c:v>0.839980275927583</c:v>
                </c:pt>
                <c:pt idx="32">
                  <c:v>0.889329403020223</c:v>
                </c:pt>
                <c:pt idx="33">
                  <c:v>1.044785911759228</c:v>
                </c:pt>
                <c:pt idx="34">
                  <c:v>0.965440435152314</c:v>
                </c:pt>
                <c:pt idx="35">
                  <c:v>1.065037270833932</c:v>
                </c:pt>
                <c:pt idx="36">
                  <c:v>0.7598016729755</c:v>
                </c:pt>
                <c:pt idx="37">
                  <c:v>0.385487902550449</c:v>
                </c:pt>
              </c:numCache>
            </c:numRef>
          </c:val>
        </c:ser>
        <c:ser>
          <c:idx val="3"/>
          <c:order val="3"/>
          <c:tx>
            <c:strRef>
              <c:f>Data!$E$42</c:f>
              <c:strCache>
                <c:ptCount val="1"/>
                <c:pt idx="0">
                  <c:v>Sewerage Construction 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Data!$E$43:$E$80</c:f>
              <c:numCache>
                <c:formatCode>_(\$* #,##0.00_);_(\$* \(#,##0.00\);_(\$* "-"??_);_(@_)</c:formatCode>
                <c:ptCount val="38"/>
                <c:pt idx="0">
                  <c:v>2.406037979300034</c:v>
                </c:pt>
                <c:pt idx="2">
                  <c:v>2.025544836237728</c:v>
                </c:pt>
                <c:pt idx="3">
                  <c:v>1.148420716124501</c:v>
                </c:pt>
                <c:pt idx="4">
                  <c:v>1.730741246787038</c:v>
                </c:pt>
                <c:pt idx="5">
                  <c:v>2.408965881106434</c:v>
                </c:pt>
                <c:pt idx="6">
                  <c:v>1.625641991079485</c:v>
                </c:pt>
                <c:pt idx="7">
                  <c:v>1.768144882438181</c:v>
                </c:pt>
                <c:pt idx="8">
                  <c:v>1.591937481101832</c:v>
                </c:pt>
                <c:pt idx="9">
                  <c:v>3.049183432803124</c:v>
                </c:pt>
                <c:pt idx="10">
                  <c:v>2.468495023529033</c:v>
                </c:pt>
                <c:pt idx="11">
                  <c:v>2.910638738186487</c:v>
                </c:pt>
                <c:pt idx="12">
                  <c:v>2.72652412280434</c:v>
                </c:pt>
                <c:pt idx="13">
                  <c:v>2.724124650436414</c:v>
                </c:pt>
                <c:pt idx="14">
                  <c:v>2.43207325953993</c:v>
                </c:pt>
                <c:pt idx="15">
                  <c:v>2.465166613831689</c:v>
                </c:pt>
                <c:pt idx="16">
                  <c:v>3.621098913447764</c:v>
                </c:pt>
                <c:pt idx="17">
                  <c:v>3.881383726304448</c:v>
                </c:pt>
                <c:pt idx="18">
                  <c:v>3.791200820172255</c:v>
                </c:pt>
                <c:pt idx="19">
                  <c:v>3.034913615773939</c:v>
                </c:pt>
                <c:pt idx="20">
                  <c:v>3.245618786743948</c:v>
                </c:pt>
                <c:pt idx="21">
                  <c:v>4.313354889729229</c:v>
                </c:pt>
                <c:pt idx="22">
                  <c:v>3.988553345293484</c:v>
                </c:pt>
                <c:pt idx="23">
                  <c:v>2.97541646151695</c:v>
                </c:pt>
                <c:pt idx="24">
                  <c:v>2.872793896123576</c:v>
                </c:pt>
                <c:pt idx="25">
                  <c:v>2.74078346758559</c:v>
                </c:pt>
                <c:pt idx="27">
                  <c:v>2.733496442155227</c:v>
                </c:pt>
                <c:pt idx="29">
                  <c:v>3.200679600975787</c:v>
                </c:pt>
                <c:pt idx="30">
                  <c:v>4.527701127736029</c:v>
                </c:pt>
                <c:pt idx="31">
                  <c:v>3.715650818203087</c:v>
                </c:pt>
                <c:pt idx="32">
                  <c:v>3.50974081461888</c:v>
                </c:pt>
                <c:pt idx="33">
                  <c:v>3.50966446705685</c:v>
                </c:pt>
                <c:pt idx="34">
                  <c:v>5.188702108728231</c:v>
                </c:pt>
                <c:pt idx="35">
                  <c:v>5.596553539144192</c:v>
                </c:pt>
                <c:pt idx="36">
                  <c:v>6.092969295844953</c:v>
                </c:pt>
                <c:pt idx="37">
                  <c:v>5.344602372100234</c:v>
                </c:pt>
              </c:numCache>
            </c:numRef>
          </c:val>
        </c:ser>
        <c:ser>
          <c:idx val="4"/>
          <c:order val="4"/>
          <c:tx>
            <c:strRef>
              <c:f>Data!$F$42</c:f>
              <c:strCache>
                <c:ptCount val="1"/>
                <c:pt idx="0">
                  <c:v>Solid Waste Mgmt Construction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Data!$F$43:$F$80</c:f>
              <c:numCache>
                <c:formatCode>_(\$* #,##0.00_);_(\$* \(#,##0.00\);_(\$* "-"??_);_(@_)</c:formatCode>
                <c:ptCount val="38"/>
                <c:pt idx="0">
                  <c:v>0.202373844558333</c:v>
                </c:pt>
                <c:pt idx="2">
                  <c:v>0.0681325012702989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0.165937567995706</c:v>
                </c:pt>
                <c:pt idx="7">
                  <c:v>0.265818249936854</c:v>
                </c:pt>
                <c:pt idx="8">
                  <c:v>0.324384947102742</c:v>
                </c:pt>
                <c:pt idx="9">
                  <c:v>0.627110879398348</c:v>
                </c:pt>
                <c:pt idx="10">
                  <c:v>0.620865716104557</c:v>
                </c:pt>
                <c:pt idx="11">
                  <c:v>0.850559361997895</c:v>
                </c:pt>
                <c:pt idx="12">
                  <c:v>0.752902147670056</c:v>
                </c:pt>
                <c:pt idx="13">
                  <c:v>0.533056896684427</c:v>
                </c:pt>
                <c:pt idx="14">
                  <c:v>0.648675361035961</c:v>
                </c:pt>
                <c:pt idx="15">
                  <c:v>0.807714898023157</c:v>
                </c:pt>
                <c:pt idx="16">
                  <c:v>0.515860968940938</c:v>
                </c:pt>
                <c:pt idx="17">
                  <c:v>0.521656117075171</c:v>
                </c:pt>
                <c:pt idx="18">
                  <c:v>0.370948507309974</c:v>
                </c:pt>
                <c:pt idx="19">
                  <c:v>0.375050407432328</c:v>
                </c:pt>
                <c:pt idx="20">
                  <c:v>0.297752620426396</c:v>
                </c:pt>
                <c:pt idx="21">
                  <c:v>0.396685340526211</c:v>
                </c:pt>
                <c:pt idx="22">
                  <c:v>0.627990093380481</c:v>
                </c:pt>
                <c:pt idx="23">
                  <c:v>0.194865826894405</c:v>
                </c:pt>
                <c:pt idx="24">
                  <c:v>0.158324760908648</c:v>
                </c:pt>
                <c:pt idx="25">
                  <c:v>0.125145012498652</c:v>
                </c:pt>
                <c:pt idx="27">
                  <c:v>0.136817343610594</c:v>
                </c:pt>
                <c:pt idx="29">
                  <c:v>0.13257763614628</c:v>
                </c:pt>
                <c:pt idx="30">
                  <c:v>0.37624400084977</c:v>
                </c:pt>
                <c:pt idx="31">
                  <c:v>0.28137833870521</c:v>
                </c:pt>
                <c:pt idx="32">
                  <c:v>0.175431542706468</c:v>
                </c:pt>
                <c:pt idx="33">
                  <c:v>0.203428898251604</c:v>
                </c:pt>
                <c:pt idx="34">
                  <c:v>0.187376137829022</c:v>
                </c:pt>
                <c:pt idx="35">
                  <c:v>0.134792755964003</c:v>
                </c:pt>
                <c:pt idx="36">
                  <c:v>0.454834007713819</c:v>
                </c:pt>
                <c:pt idx="37">
                  <c:v>0.362154781335933</c:v>
                </c:pt>
              </c:numCache>
            </c:numRef>
          </c:val>
        </c:ser>
        <c:ser>
          <c:idx val="5"/>
          <c:order val="5"/>
          <c:tx>
            <c:strRef>
              <c:f>Data!$G$42</c:f>
              <c:strCache>
                <c:ptCount val="1"/>
                <c:pt idx="0">
                  <c:v>Water Utility Construction</c:v>
                </c:pt>
              </c:strCache>
            </c:strRef>
          </c:tx>
          <c:spPr>
            <a:solidFill>
              <a:srgbClr val="3366FF"/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Data!$G$43:$G$80</c:f>
              <c:numCache>
                <c:formatCode>_(\$* #,##0.00_);_(\$* \(#,##0.00\);_(\$* "-"??_);_(@_)</c:formatCode>
                <c:ptCount val="38"/>
                <c:pt idx="0">
                  <c:v>0.763194727853884</c:v>
                </c:pt>
                <c:pt idx="2">
                  <c:v>0.414671535933473</c:v>
                </c:pt>
                <c:pt idx="3">
                  <c:v>1.107654536579014</c:v>
                </c:pt>
                <c:pt idx="4">
                  <c:v>0.719978811124337</c:v>
                </c:pt>
                <c:pt idx="5">
                  <c:v>0.48188670964165</c:v>
                </c:pt>
                <c:pt idx="6">
                  <c:v>0.556566206449405</c:v>
                </c:pt>
                <c:pt idx="7">
                  <c:v>0.274241516426784</c:v>
                </c:pt>
                <c:pt idx="8">
                  <c:v>0.420012990137869</c:v>
                </c:pt>
                <c:pt idx="9">
                  <c:v>0.363824508385368</c:v>
                </c:pt>
                <c:pt idx="10">
                  <c:v>0.345823540284603</c:v>
                </c:pt>
                <c:pt idx="11">
                  <c:v>1.404559123072913</c:v>
                </c:pt>
                <c:pt idx="12">
                  <c:v>0.517122986172217</c:v>
                </c:pt>
                <c:pt idx="13">
                  <c:v>0.51160305895584</c:v>
                </c:pt>
                <c:pt idx="14">
                  <c:v>1.236711472398882</c:v>
                </c:pt>
                <c:pt idx="15">
                  <c:v>0.831576988032225</c:v>
                </c:pt>
                <c:pt idx="16">
                  <c:v>1.001305185705887</c:v>
                </c:pt>
                <c:pt idx="17">
                  <c:v>0.891199789500207</c:v>
                </c:pt>
                <c:pt idx="18">
                  <c:v>0.111466649947413</c:v>
                </c:pt>
                <c:pt idx="19">
                  <c:v>0.110775884994837</c:v>
                </c:pt>
                <c:pt idx="20">
                  <c:v>0.106286321233321</c:v>
                </c:pt>
                <c:pt idx="21">
                  <c:v>0.0791954648398025</c:v>
                </c:pt>
                <c:pt idx="22">
                  <c:v>0.0781562109499766</c:v>
                </c:pt>
                <c:pt idx="23">
                  <c:v>0.0791212655645781</c:v>
                </c:pt>
                <c:pt idx="24">
                  <c:v>0.0705790774037542</c:v>
                </c:pt>
                <c:pt idx="25">
                  <c:v>0.0691374294417227</c:v>
                </c:pt>
                <c:pt idx="27">
                  <c:v>0.0715147827987473</c:v>
                </c:pt>
                <c:pt idx="29">
                  <c:v>0.0693924491664896</c:v>
                </c:pt>
                <c:pt idx="30">
                  <c:v>0.0689974112598513</c:v>
                </c:pt>
                <c:pt idx="31">
                  <c:v>0.0673355092492134</c:v>
                </c:pt>
                <c:pt idx="32">
                  <c:v>0.0657332566691729</c:v>
                </c:pt>
                <c:pt idx="33">
                  <c:v>0.0678437925739639</c:v>
                </c:pt>
                <c:pt idx="34">
                  <c:v>0.0754843587243133</c:v>
                </c:pt>
                <c:pt idx="35">
                  <c:v>0.0793980285216145</c:v>
                </c:pt>
                <c:pt idx="36">
                  <c:v>0.108375709826808</c:v>
                </c:pt>
                <c:pt idx="37">
                  <c:v>0.0719983930888652</c:v>
                </c:pt>
              </c:numCache>
            </c:numRef>
          </c:val>
        </c:ser>
        <c:ser>
          <c:idx val="6"/>
          <c:order val="6"/>
          <c:tx>
            <c:strRef>
              <c:f>Data!$H$42</c:f>
              <c:strCache>
                <c:ptCount val="1"/>
                <c:pt idx="0">
                  <c:v>Mass Transit Construction</c:v>
                </c:pt>
              </c:strCache>
            </c:strRef>
          </c:tx>
          <c:spPr>
            <a:solidFill>
              <a:srgbClr val="660066"/>
            </a:solidFill>
          </c:spPr>
          <c:cat>
            <c:numRef>
              <c:f>Data!$A$43:$A$80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Data!$H$43:$H$80</c:f>
              <c:numCache>
                <c:formatCode>_(\$* #,##0.00_);_(\$* \(#,##0.00\);_(\$* "-"??_);_(@_)</c:formatCode>
                <c:ptCount val="38"/>
                <c:pt idx="0">
                  <c:v>1.534964438291829</c:v>
                </c:pt>
                <c:pt idx="2">
                  <c:v>5.961409719255825</c:v>
                </c:pt>
                <c:pt idx="3">
                  <c:v>2.442018949201805</c:v>
                </c:pt>
                <c:pt idx="4">
                  <c:v>2.26715196659738</c:v>
                </c:pt>
                <c:pt idx="5">
                  <c:v>3.164399926356335</c:v>
                </c:pt>
                <c:pt idx="6">
                  <c:v>3.694059895122109</c:v>
                </c:pt>
                <c:pt idx="7">
                  <c:v>2.154957562550086</c:v>
                </c:pt>
                <c:pt idx="8">
                  <c:v>3.490150785352601</c:v>
                </c:pt>
                <c:pt idx="9">
                  <c:v>2.038722439173883</c:v>
                </c:pt>
                <c:pt idx="10">
                  <c:v>1.58521422248453</c:v>
                </c:pt>
                <c:pt idx="11">
                  <c:v>0.821538423481258</c:v>
                </c:pt>
                <c:pt idx="12">
                  <c:v>0.957548829089698</c:v>
                </c:pt>
                <c:pt idx="13">
                  <c:v>0.768392552980865</c:v>
                </c:pt>
                <c:pt idx="14">
                  <c:v>1.984576231222525</c:v>
                </c:pt>
                <c:pt idx="15">
                  <c:v>1.21000593666896</c:v>
                </c:pt>
                <c:pt idx="16">
                  <c:v>1.801075697077827</c:v>
                </c:pt>
                <c:pt idx="17">
                  <c:v>1.419748509707051</c:v>
                </c:pt>
                <c:pt idx="18">
                  <c:v>0.448903216293897</c:v>
                </c:pt>
                <c:pt idx="19">
                  <c:v>0.480608099339454</c:v>
                </c:pt>
                <c:pt idx="20">
                  <c:v>2.936971840984096</c:v>
                </c:pt>
                <c:pt idx="21">
                  <c:v>0.818338919482634</c:v>
                </c:pt>
                <c:pt idx="22">
                  <c:v>0.7245843373156</c:v>
                </c:pt>
                <c:pt idx="23">
                  <c:v>0.389916561561686</c:v>
                </c:pt>
                <c:pt idx="24">
                  <c:v>0.438412066172892</c:v>
                </c:pt>
                <c:pt idx="25">
                  <c:v>0.378398312086282</c:v>
                </c:pt>
                <c:pt idx="27">
                  <c:v>0.61390807434328</c:v>
                </c:pt>
                <c:pt idx="29">
                  <c:v>0.425480160760187</c:v>
                </c:pt>
                <c:pt idx="30">
                  <c:v>0.677302300093453</c:v>
                </c:pt>
                <c:pt idx="31">
                  <c:v>2.679438031798315</c:v>
                </c:pt>
                <c:pt idx="32">
                  <c:v>1.082442618732528</c:v>
                </c:pt>
                <c:pt idx="33">
                  <c:v>0.841132426173623</c:v>
                </c:pt>
                <c:pt idx="34">
                  <c:v>0.976771475022442</c:v>
                </c:pt>
                <c:pt idx="35">
                  <c:v>3.882967046564146</c:v>
                </c:pt>
                <c:pt idx="36">
                  <c:v>3.121527265678219</c:v>
                </c:pt>
                <c:pt idx="37">
                  <c:v>3.347752590313721</c:v>
                </c:pt>
              </c:numCache>
            </c:numRef>
          </c:val>
        </c:ser>
        <c:overlap val="100"/>
        <c:axId val="294472824"/>
        <c:axId val="530401928"/>
      </c:barChart>
      <c:catAx>
        <c:axId val="294472824"/>
        <c:scaling>
          <c:orientation val="minMax"/>
        </c:scaling>
        <c:axPos val="b"/>
        <c:numFmt formatCode="General" sourceLinked="1"/>
        <c:tickLblPos val="nextTo"/>
        <c:crossAx val="530401928"/>
        <c:crosses val="autoZero"/>
        <c:auto val="1"/>
        <c:lblAlgn val="ctr"/>
        <c:lblOffset val="100"/>
      </c:catAx>
      <c:valAx>
        <c:axId val="530401928"/>
        <c:scaling>
          <c:orientation val="minMax"/>
          <c:max val="20.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 $1,000 of City Residents' Personal Income</a:t>
                </a:r>
              </a:p>
            </c:rich>
          </c:tx>
          <c:layout/>
        </c:title>
        <c:numFmt formatCode="_(\$* #,##0.00_);_(\$* \(#,##0.00\);_(\$* &quot;-&quot;??_);_(@_)" sourceLinked="1"/>
        <c:tickLblPos val="nextTo"/>
        <c:crossAx val="2944728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Rest of NY State Government Capital Construction Expenditures</a:t>
            </a: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Data!$B$82</c:f>
              <c:strCache>
                <c:ptCount val="1"/>
                <c:pt idx="0">
                  <c:v>Highway &amp; Street Construction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Data!$B$83:$B$120</c:f>
              <c:numCache>
                <c:formatCode>_(\$* #,##0.00_);_(\$* \(#,##0.00\);_(\$* "-"??_);_(@_)</c:formatCode>
                <c:ptCount val="38"/>
                <c:pt idx="0">
                  <c:v>11.95939699720308</c:v>
                </c:pt>
                <c:pt idx="2">
                  <c:v>5.72670846078431</c:v>
                </c:pt>
                <c:pt idx="3">
                  <c:v>6.421158812910007</c:v>
                </c:pt>
                <c:pt idx="4">
                  <c:v>8.048245487570316</c:v>
                </c:pt>
                <c:pt idx="5">
                  <c:v>7.794040955589249</c:v>
                </c:pt>
                <c:pt idx="6">
                  <c:v>8.842880036679634</c:v>
                </c:pt>
                <c:pt idx="7">
                  <c:v>6.81126448860056</c:v>
                </c:pt>
                <c:pt idx="8">
                  <c:v>6.231953834887148</c:v>
                </c:pt>
                <c:pt idx="9">
                  <c:v>5.981628600191476</c:v>
                </c:pt>
                <c:pt idx="10">
                  <c:v>6.54716090898033</c:v>
                </c:pt>
                <c:pt idx="11">
                  <c:v>7.136391674499195</c:v>
                </c:pt>
                <c:pt idx="12">
                  <c:v>7.808560789924126</c:v>
                </c:pt>
                <c:pt idx="13">
                  <c:v>7.574081311178728</c:v>
                </c:pt>
                <c:pt idx="14">
                  <c:v>7.496695025028167</c:v>
                </c:pt>
                <c:pt idx="15">
                  <c:v>8.074921141924792</c:v>
                </c:pt>
                <c:pt idx="16">
                  <c:v>9.55162432213903</c:v>
                </c:pt>
                <c:pt idx="17">
                  <c:v>8.554049936219918</c:v>
                </c:pt>
                <c:pt idx="18">
                  <c:v>7.609959225193819</c:v>
                </c:pt>
                <c:pt idx="19">
                  <c:v>8.97080103492336</c:v>
                </c:pt>
                <c:pt idx="20">
                  <c:v>9.472807807681018</c:v>
                </c:pt>
                <c:pt idx="21">
                  <c:v>8.226057855295577</c:v>
                </c:pt>
                <c:pt idx="22">
                  <c:v>7.878834333971027</c:v>
                </c:pt>
                <c:pt idx="23">
                  <c:v>7.860087858282776</c:v>
                </c:pt>
                <c:pt idx="24">
                  <c:v>8.717140451813586</c:v>
                </c:pt>
                <c:pt idx="25">
                  <c:v>8.492860578989183</c:v>
                </c:pt>
                <c:pt idx="27">
                  <c:v>8.143645688898106</c:v>
                </c:pt>
                <c:pt idx="29">
                  <c:v>8.731661468556807</c:v>
                </c:pt>
                <c:pt idx="30">
                  <c:v>8.82714506636016</c:v>
                </c:pt>
                <c:pt idx="31">
                  <c:v>6.778262079339817</c:v>
                </c:pt>
                <c:pt idx="32">
                  <c:v>8.31028538514842</c:v>
                </c:pt>
                <c:pt idx="33">
                  <c:v>7.096505532492247</c:v>
                </c:pt>
                <c:pt idx="34">
                  <c:v>7.84004561894614</c:v>
                </c:pt>
                <c:pt idx="35">
                  <c:v>8.12331544158523</c:v>
                </c:pt>
                <c:pt idx="36">
                  <c:v>7.555296698412076</c:v>
                </c:pt>
                <c:pt idx="37">
                  <c:v>6.192119129324367</c:v>
                </c:pt>
              </c:numCache>
            </c:numRef>
          </c:val>
        </c:ser>
        <c:ser>
          <c:idx val="1"/>
          <c:order val="1"/>
          <c:tx>
            <c:strRef>
              <c:f>Data!$C$82</c:f>
              <c:strCache>
                <c:ptCount val="1"/>
                <c:pt idx="0">
                  <c:v>Sea &amp; Port Facility Construction</c:v>
                </c:pt>
              </c:strCache>
            </c:strRef>
          </c:tx>
          <c:spPr>
            <a:solidFill>
              <a:srgbClr val="000090"/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Data!$C$83:$C$120</c:f>
              <c:numCache>
                <c:formatCode>_(\$* #,##0.00_);_(\$* \(#,##0.00\);_(\$* "-"??_);_(@_)</c:formatCode>
                <c:ptCount val="38"/>
                <c:pt idx="0">
                  <c:v>0.207039732233816</c:v>
                </c:pt>
                <c:pt idx="2">
                  <c:v>0.0464989199948075</c:v>
                </c:pt>
                <c:pt idx="3">
                  <c:v>0.025209580264622</c:v>
                </c:pt>
                <c:pt idx="4">
                  <c:v>0.0698269976727291</c:v>
                </c:pt>
                <c:pt idx="5">
                  <c:v>0.0348853572737739</c:v>
                </c:pt>
                <c:pt idx="6">
                  <c:v>0.0474578220639896</c:v>
                </c:pt>
                <c:pt idx="7">
                  <c:v>0.027302872724816</c:v>
                </c:pt>
                <c:pt idx="8">
                  <c:v>0.0466795823206233</c:v>
                </c:pt>
                <c:pt idx="9">
                  <c:v>0.0131949973529919</c:v>
                </c:pt>
                <c:pt idx="10">
                  <c:v>0.0302405105108655</c:v>
                </c:pt>
                <c:pt idx="11">
                  <c:v>0.0488912106877864</c:v>
                </c:pt>
                <c:pt idx="12">
                  <c:v>0.0670730518486866</c:v>
                </c:pt>
                <c:pt idx="13">
                  <c:v>0.0660485274113737</c:v>
                </c:pt>
                <c:pt idx="14">
                  <c:v>0.0511794868514467</c:v>
                </c:pt>
                <c:pt idx="15">
                  <c:v>0.0850500601300471</c:v>
                </c:pt>
                <c:pt idx="16">
                  <c:v>0.153231073473325</c:v>
                </c:pt>
                <c:pt idx="17">
                  <c:v>0.0399754656553874</c:v>
                </c:pt>
                <c:pt idx="18">
                  <c:v>0.046623892117191</c:v>
                </c:pt>
                <c:pt idx="19">
                  <c:v>0.0816303479848669</c:v>
                </c:pt>
                <c:pt idx="20">
                  <c:v>0.0310950084306976</c:v>
                </c:pt>
                <c:pt idx="21">
                  <c:v>0.0558667270670218</c:v>
                </c:pt>
                <c:pt idx="22">
                  <c:v>0.0481712135465605</c:v>
                </c:pt>
                <c:pt idx="23">
                  <c:v>0.0457762664024973</c:v>
                </c:pt>
                <c:pt idx="24">
                  <c:v>0.041928087768131</c:v>
                </c:pt>
                <c:pt idx="25">
                  <c:v>0.0305835757093334</c:v>
                </c:pt>
                <c:pt idx="27">
                  <c:v>0.0366054507995906</c:v>
                </c:pt>
                <c:pt idx="29">
                  <c:v>0.113093157173932</c:v>
                </c:pt>
                <c:pt idx="30">
                  <c:v>0.0865895138243644</c:v>
                </c:pt>
                <c:pt idx="31">
                  <c:v>0.0690602371074913</c:v>
                </c:pt>
                <c:pt idx="32">
                  <c:v>0.0674396832152354</c:v>
                </c:pt>
                <c:pt idx="33">
                  <c:v>0.0823141979435123</c:v>
                </c:pt>
                <c:pt idx="34">
                  <c:v>0.0527545547484986</c:v>
                </c:pt>
                <c:pt idx="35">
                  <c:v>0.0496088001355737</c:v>
                </c:pt>
                <c:pt idx="36">
                  <c:v>0.0819530536329767</c:v>
                </c:pt>
                <c:pt idx="37">
                  <c:v>0.0587676463283942</c:v>
                </c:pt>
              </c:numCache>
            </c:numRef>
          </c:val>
        </c:ser>
        <c:ser>
          <c:idx val="2"/>
          <c:order val="2"/>
          <c:tx>
            <c:strRef>
              <c:f>Data!$D$82</c:f>
              <c:strCache>
                <c:ptCount val="1"/>
                <c:pt idx="0">
                  <c:v>Airport Construction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Data!$D$83:$D$120</c:f>
              <c:numCache>
                <c:formatCode>_(\$* #,##0.00_);_(\$* \(#,##0.00\);_(\$* "-"??_);_(@_)</c:formatCode>
                <c:ptCount val="38"/>
                <c:pt idx="0">
                  <c:v>0.594983297223251</c:v>
                </c:pt>
                <c:pt idx="2">
                  <c:v>0.138268196019029</c:v>
                </c:pt>
                <c:pt idx="3">
                  <c:v>0.0895055890351711</c:v>
                </c:pt>
                <c:pt idx="4">
                  <c:v>0.126055206155229</c:v>
                </c:pt>
                <c:pt idx="5">
                  <c:v>0.210844476766216</c:v>
                </c:pt>
                <c:pt idx="6">
                  <c:v>0.126770047407403</c:v>
                </c:pt>
                <c:pt idx="7">
                  <c:v>0.104155241872881</c:v>
                </c:pt>
                <c:pt idx="8">
                  <c:v>0.0611452604620642</c:v>
                </c:pt>
                <c:pt idx="9">
                  <c:v>0.0776937229906714</c:v>
                </c:pt>
                <c:pt idx="10">
                  <c:v>0.0745203823156442</c:v>
                </c:pt>
                <c:pt idx="11">
                  <c:v>0.132441941613506</c:v>
                </c:pt>
                <c:pt idx="12">
                  <c:v>0.210200421378727</c:v>
                </c:pt>
                <c:pt idx="13">
                  <c:v>0.241015990425568</c:v>
                </c:pt>
                <c:pt idx="14">
                  <c:v>0.187241161801976</c:v>
                </c:pt>
                <c:pt idx="15">
                  <c:v>0.216940360371892</c:v>
                </c:pt>
                <c:pt idx="16">
                  <c:v>0.232615574202321</c:v>
                </c:pt>
                <c:pt idx="17">
                  <c:v>0.250845569040812</c:v>
                </c:pt>
                <c:pt idx="18">
                  <c:v>0.328681326746521</c:v>
                </c:pt>
                <c:pt idx="19">
                  <c:v>0.466854316769556</c:v>
                </c:pt>
                <c:pt idx="20">
                  <c:v>0.257573819544153</c:v>
                </c:pt>
                <c:pt idx="21">
                  <c:v>0.179323491163892</c:v>
                </c:pt>
                <c:pt idx="22">
                  <c:v>0.186792162553313</c:v>
                </c:pt>
                <c:pt idx="23">
                  <c:v>0.209139583603821</c:v>
                </c:pt>
                <c:pt idx="24">
                  <c:v>0.217437099503288</c:v>
                </c:pt>
                <c:pt idx="25">
                  <c:v>0.228785252086286</c:v>
                </c:pt>
                <c:pt idx="27">
                  <c:v>0.453845292834257</c:v>
                </c:pt>
                <c:pt idx="29">
                  <c:v>0.293154947486007</c:v>
                </c:pt>
                <c:pt idx="30">
                  <c:v>0.205486650547729</c:v>
                </c:pt>
                <c:pt idx="31">
                  <c:v>0.248075832289174</c:v>
                </c:pt>
                <c:pt idx="32">
                  <c:v>0.27169077567018</c:v>
                </c:pt>
                <c:pt idx="33">
                  <c:v>0.311973123001802</c:v>
                </c:pt>
                <c:pt idx="34">
                  <c:v>0.28542473063935</c:v>
                </c:pt>
                <c:pt idx="35">
                  <c:v>0.325549479077365</c:v>
                </c:pt>
                <c:pt idx="36">
                  <c:v>0.234896527143172</c:v>
                </c:pt>
                <c:pt idx="37">
                  <c:v>0.117569869311508</c:v>
                </c:pt>
              </c:numCache>
            </c:numRef>
          </c:val>
        </c:ser>
        <c:ser>
          <c:idx val="3"/>
          <c:order val="3"/>
          <c:tx>
            <c:strRef>
              <c:f>Data!$E$82</c:f>
              <c:strCache>
                <c:ptCount val="1"/>
                <c:pt idx="0">
                  <c:v>Sewerage Construction 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Data!$E$83:$E$120</c:f>
              <c:numCache>
                <c:formatCode>_(\$* #,##0.00_);_(\$* \(#,##0.00\);_(\$* "-"??_);_(@_)</c:formatCode>
                <c:ptCount val="38"/>
                <c:pt idx="0">
                  <c:v>4.433961494212913</c:v>
                </c:pt>
                <c:pt idx="2">
                  <c:v>5.293414045212791</c:v>
                </c:pt>
                <c:pt idx="3">
                  <c:v>5.222626593323268</c:v>
                </c:pt>
                <c:pt idx="4">
                  <c:v>4.96503179055834</c:v>
                </c:pt>
                <c:pt idx="5">
                  <c:v>5.3370627649261</c:v>
                </c:pt>
                <c:pt idx="6">
                  <c:v>4.132004930795354</c:v>
                </c:pt>
                <c:pt idx="7">
                  <c:v>3.324872509384054</c:v>
                </c:pt>
                <c:pt idx="8">
                  <c:v>3.823666006914813</c:v>
                </c:pt>
                <c:pt idx="9">
                  <c:v>2.12637632041098</c:v>
                </c:pt>
                <c:pt idx="10">
                  <c:v>2.233290583991411</c:v>
                </c:pt>
                <c:pt idx="11">
                  <c:v>2.151875608788536</c:v>
                </c:pt>
                <c:pt idx="12">
                  <c:v>2.073606016753749</c:v>
                </c:pt>
                <c:pt idx="13">
                  <c:v>1.657688805991805</c:v>
                </c:pt>
                <c:pt idx="14">
                  <c:v>1.771871542181387</c:v>
                </c:pt>
                <c:pt idx="15">
                  <c:v>1.450598104042011</c:v>
                </c:pt>
                <c:pt idx="16">
                  <c:v>1.29013988407381</c:v>
                </c:pt>
                <c:pt idx="17">
                  <c:v>1.158810557262388</c:v>
                </c:pt>
                <c:pt idx="18">
                  <c:v>0.606973225790478</c:v>
                </c:pt>
                <c:pt idx="19">
                  <c:v>0.613876193481079</c:v>
                </c:pt>
                <c:pt idx="20">
                  <c:v>0.84618502367533</c:v>
                </c:pt>
                <c:pt idx="21">
                  <c:v>0.717839449378761</c:v>
                </c:pt>
                <c:pt idx="22">
                  <c:v>0.603856173794405</c:v>
                </c:pt>
                <c:pt idx="23">
                  <c:v>0.803209834830799</c:v>
                </c:pt>
                <c:pt idx="24">
                  <c:v>0.930126545767267</c:v>
                </c:pt>
                <c:pt idx="25">
                  <c:v>0.339131962533006</c:v>
                </c:pt>
                <c:pt idx="27">
                  <c:v>1.122396882596468</c:v>
                </c:pt>
                <c:pt idx="29">
                  <c:v>1.901698393371758</c:v>
                </c:pt>
                <c:pt idx="30">
                  <c:v>0.439545360652329</c:v>
                </c:pt>
                <c:pt idx="31">
                  <c:v>0.881321651888438</c:v>
                </c:pt>
                <c:pt idx="32">
                  <c:v>0.745908487694589</c:v>
                </c:pt>
                <c:pt idx="33">
                  <c:v>1.883370666416954</c:v>
                </c:pt>
                <c:pt idx="34">
                  <c:v>1.174769212922068</c:v>
                </c:pt>
                <c:pt idx="35">
                  <c:v>1.542589352685223</c:v>
                </c:pt>
                <c:pt idx="36">
                  <c:v>0.388800659131089</c:v>
                </c:pt>
                <c:pt idx="37">
                  <c:v>0.296873103365646</c:v>
                </c:pt>
              </c:numCache>
            </c:numRef>
          </c:val>
        </c:ser>
        <c:ser>
          <c:idx val="4"/>
          <c:order val="4"/>
          <c:tx>
            <c:strRef>
              <c:f>Data!$F$82</c:f>
              <c:strCache>
                <c:ptCount val="1"/>
                <c:pt idx="0">
                  <c:v>Solid Waste Mgmt Construction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Data!$F$83:$F$120</c:f>
              <c:numCache>
                <c:formatCode>_(\$* #,##0.00_);_(\$* \(#,##0.00\);_(\$* "-"??_);_(@_)</c:formatCode>
                <c:ptCount val="38"/>
                <c:pt idx="0">
                  <c:v>0.173811661219297</c:v>
                </c:pt>
                <c:pt idx="2">
                  <c:v>0.302255614561388</c:v>
                </c:pt>
                <c:pt idx="3">
                  <c:v>0.244425678218845</c:v>
                </c:pt>
                <c:pt idx="4">
                  <c:v>0.577103237088507</c:v>
                </c:pt>
                <c:pt idx="5">
                  <c:v>0.193072219324989</c:v>
                </c:pt>
                <c:pt idx="6">
                  <c:v>0.225710525128917</c:v>
                </c:pt>
                <c:pt idx="7">
                  <c:v>0.221230878642153</c:v>
                </c:pt>
                <c:pt idx="8">
                  <c:v>0.274204068169669</c:v>
                </c:pt>
                <c:pt idx="9">
                  <c:v>0.255836540572549</c:v>
                </c:pt>
                <c:pt idx="10">
                  <c:v>0.45184275826393</c:v>
                </c:pt>
                <c:pt idx="11">
                  <c:v>0.45525843947429</c:v>
                </c:pt>
                <c:pt idx="12">
                  <c:v>0.213222326324712</c:v>
                </c:pt>
                <c:pt idx="13">
                  <c:v>0.275721485551083</c:v>
                </c:pt>
                <c:pt idx="14">
                  <c:v>0.292629329907624</c:v>
                </c:pt>
                <c:pt idx="15">
                  <c:v>1.408665479085976</c:v>
                </c:pt>
                <c:pt idx="16">
                  <c:v>0.972468709385258</c:v>
                </c:pt>
                <c:pt idx="17">
                  <c:v>0.833317353980531</c:v>
                </c:pt>
                <c:pt idx="18">
                  <c:v>0.763633979645517</c:v>
                </c:pt>
                <c:pt idx="19">
                  <c:v>1.377056640085011</c:v>
                </c:pt>
                <c:pt idx="20">
                  <c:v>0.594130056963105</c:v>
                </c:pt>
                <c:pt idx="21">
                  <c:v>0.540359274948557</c:v>
                </c:pt>
                <c:pt idx="22">
                  <c:v>0.564156599235599</c:v>
                </c:pt>
                <c:pt idx="23">
                  <c:v>0.600690747562813</c:v>
                </c:pt>
                <c:pt idx="24">
                  <c:v>0.455980803351377</c:v>
                </c:pt>
                <c:pt idx="25">
                  <c:v>0.572490267998233</c:v>
                </c:pt>
                <c:pt idx="27">
                  <c:v>0.54148046357763</c:v>
                </c:pt>
                <c:pt idx="29">
                  <c:v>0.763421009643829</c:v>
                </c:pt>
                <c:pt idx="30">
                  <c:v>0.445105372241865</c:v>
                </c:pt>
                <c:pt idx="31">
                  <c:v>0.397005271027424</c:v>
                </c:pt>
                <c:pt idx="32">
                  <c:v>0.312349534521175</c:v>
                </c:pt>
                <c:pt idx="33">
                  <c:v>0.384840132910264</c:v>
                </c:pt>
                <c:pt idx="34">
                  <c:v>0.302721033673453</c:v>
                </c:pt>
                <c:pt idx="35">
                  <c:v>0.557041176457803</c:v>
                </c:pt>
                <c:pt idx="36">
                  <c:v>0.209447134735307</c:v>
                </c:pt>
                <c:pt idx="37">
                  <c:v>0.380310679321955</c:v>
                </c:pt>
              </c:numCache>
            </c:numRef>
          </c:val>
        </c:ser>
        <c:ser>
          <c:idx val="5"/>
          <c:order val="5"/>
          <c:tx>
            <c:strRef>
              <c:f>Data!$G$82</c:f>
              <c:strCache>
                <c:ptCount val="1"/>
                <c:pt idx="0">
                  <c:v>Water Utility Construction</c:v>
                </c:pt>
              </c:strCache>
            </c:strRef>
          </c:tx>
          <c:spPr>
            <a:solidFill>
              <a:srgbClr val="3366FF"/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Data!$G$83:$G$120</c:f>
              <c:numCache>
                <c:formatCode>_(\$* #,##0.00_);_(\$* \(#,##0.00\);_(\$* "-"??_);_(@_)</c:formatCode>
                <c:ptCount val="38"/>
                <c:pt idx="0">
                  <c:v>0.985134701542711</c:v>
                </c:pt>
                <c:pt idx="2">
                  <c:v>0.838191074450302</c:v>
                </c:pt>
                <c:pt idx="3">
                  <c:v>0.695753099734885</c:v>
                </c:pt>
                <c:pt idx="4">
                  <c:v>0.530830880104863</c:v>
                </c:pt>
                <c:pt idx="5">
                  <c:v>0.572954002850578</c:v>
                </c:pt>
                <c:pt idx="6">
                  <c:v>0.42506150200188</c:v>
                </c:pt>
                <c:pt idx="7">
                  <c:v>0.540927083969407</c:v>
                </c:pt>
                <c:pt idx="8">
                  <c:v>0.634367992747008</c:v>
                </c:pt>
                <c:pt idx="9">
                  <c:v>0.526874185822043</c:v>
                </c:pt>
                <c:pt idx="10">
                  <c:v>0.404495554030234</c:v>
                </c:pt>
                <c:pt idx="11">
                  <c:v>0.473631087563992</c:v>
                </c:pt>
                <c:pt idx="12">
                  <c:v>0.530639001936717</c:v>
                </c:pt>
                <c:pt idx="13">
                  <c:v>0.634529051692953</c:v>
                </c:pt>
                <c:pt idx="14">
                  <c:v>0.684749869538105</c:v>
                </c:pt>
                <c:pt idx="15">
                  <c:v>0.557409669600587</c:v>
                </c:pt>
                <c:pt idx="16">
                  <c:v>0.838045929257516</c:v>
                </c:pt>
                <c:pt idx="17">
                  <c:v>0.674551092822362</c:v>
                </c:pt>
                <c:pt idx="18">
                  <c:v>0.4778643524977</c:v>
                </c:pt>
                <c:pt idx="19">
                  <c:v>0.635475708221852</c:v>
                </c:pt>
                <c:pt idx="20">
                  <c:v>0.683812277479438</c:v>
                </c:pt>
                <c:pt idx="21">
                  <c:v>0.366818712408082</c:v>
                </c:pt>
                <c:pt idx="22">
                  <c:v>0.554471347116831</c:v>
                </c:pt>
                <c:pt idx="23">
                  <c:v>0.30242374968434</c:v>
                </c:pt>
                <c:pt idx="24">
                  <c:v>0.602970492125516</c:v>
                </c:pt>
                <c:pt idx="25">
                  <c:v>0.728134354066606</c:v>
                </c:pt>
                <c:pt idx="27">
                  <c:v>0.758162159264966</c:v>
                </c:pt>
                <c:pt idx="29">
                  <c:v>0.468191120228612</c:v>
                </c:pt>
                <c:pt idx="30">
                  <c:v>0.536130006422102</c:v>
                </c:pt>
                <c:pt idx="31">
                  <c:v>0.674603253080083</c:v>
                </c:pt>
                <c:pt idx="32">
                  <c:v>0.591568533816152</c:v>
                </c:pt>
                <c:pt idx="33">
                  <c:v>0.670358057065139</c:v>
                </c:pt>
                <c:pt idx="34">
                  <c:v>0.402527156860615</c:v>
                </c:pt>
                <c:pt idx="35">
                  <c:v>0.4290692235932</c:v>
                </c:pt>
                <c:pt idx="36">
                  <c:v>0.533598926279284</c:v>
                </c:pt>
                <c:pt idx="37">
                  <c:v>0.572993367037082</c:v>
                </c:pt>
              </c:numCache>
            </c:numRef>
          </c:val>
        </c:ser>
        <c:ser>
          <c:idx val="6"/>
          <c:order val="6"/>
          <c:tx>
            <c:strRef>
              <c:f>Data!$H$82</c:f>
              <c:strCache>
                <c:ptCount val="1"/>
                <c:pt idx="0">
                  <c:v>Mass Transit Construction</c:v>
                </c:pt>
              </c:strCache>
            </c:strRef>
          </c:tx>
          <c:spPr>
            <a:solidFill>
              <a:srgbClr val="660066"/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Data!$H$83:$H$120</c:f>
              <c:numCache>
                <c:formatCode>_(\$* #,##0.00_);_(\$* \(#,##0.00\);_(\$* "-"??_);_(@_)</c:formatCode>
                <c:ptCount val="38"/>
                <c:pt idx="0">
                  <c:v>0.419596389863726</c:v>
                </c:pt>
                <c:pt idx="2">
                  <c:v>1.050536503415023</c:v>
                </c:pt>
                <c:pt idx="3">
                  <c:v>0.902413954042213</c:v>
                </c:pt>
                <c:pt idx="4">
                  <c:v>0.906185063502008</c:v>
                </c:pt>
                <c:pt idx="5">
                  <c:v>0.888332192840098</c:v>
                </c:pt>
                <c:pt idx="6">
                  <c:v>1.694053956325159</c:v>
                </c:pt>
                <c:pt idx="7">
                  <c:v>2.585161734531186</c:v>
                </c:pt>
                <c:pt idx="8">
                  <c:v>1.066590495626925</c:v>
                </c:pt>
                <c:pt idx="9">
                  <c:v>1.883481425446806</c:v>
                </c:pt>
                <c:pt idx="10">
                  <c:v>1.902783946609643</c:v>
                </c:pt>
                <c:pt idx="11">
                  <c:v>0.962682747129655</c:v>
                </c:pt>
                <c:pt idx="12">
                  <c:v>0.915082320484594</c:v>
                </c:pt>
                <c:pt idx="13">
                  <c:v>4.76370164470719</c:v>
                </c:pt>
                <c:pt idx="14">
                  <c:v>4.964348069561267</c:v>
                </c:pt>
                <c:pt idx="15">
                  <c:v>3.70300857897102</c:v>
                </c:pt>
                <c:pt idx="16">
                  <c:v>3.788833781736816</c:v>
                </c:pt>
                <c:pt idx="17">
                  <c:v>2.293586128670184</c:v>
                </c:pt>
                <c:pt idx="18">
                  <c:v>3.308124382229932</c:v>
                </c:pt>
                <c:pt idx="19">
                  <c:v>2.774112964609814</c:v>
                </c:pt>
                <c:pt idx="20">
                  <c:v>2.570131763663</c:v>
                </c:pt>
                <c:pt idx="21">
                  <c:v>4.923193972219886</c:v>
                </c:pt>
                <c:pt idx="22">
                  <c:v>3.056683619602921</c:v>
                </c:pt>
                <c:pt idx="23">
                  <c:v>1.903138656324304</c:v>
                </c:pt>
                <c:pt idx="24">
                  <c:v>2.655682332362296</c:v>
                </c:pt>
                <c:pt idx="25">
                  <c:v>3.071898089932751</c:v>
                </c:pt>
                <c:pt idx="27">
                  <c:v>1.798567132678067</c:v>
                </c:pt>
                <c:pt idx="29">
                  <c:v>4.633128894072866</c:v>
                </c:pt>
                <c:pt idx="30">
                  <c:v>4.885450183449493</c:v>
                </c:pt>
                <c:pt idx="31">
                  <c:v>2.150900375866847</c:v>
                </c:pt>
                <c:pt idx="32">
                  <c:v>4.039053501009767</c:v>
                </c:pt>
                <c:pt idx="33">
                  <c:v>3.234570696645832</c:v>
                </c:pt>
                <c:pt idx="34">
                  <c:v>6.152936633131788</c:v>
                </c:pt>
                <c:pt idx="35">
                  <c:v>3.672936546498581</c:v>
                </c:pt>
                <c:pt idx="36">
                  <c:v>4.57790900013083</c:v>
                </c:pt>
                <c:pt idx="37">
                  <c:v>3.780623409073769</c:v>
                </c:pt>
              </c:numCache>
            </c:numRef>
          </c:val>
        </c:ser>
        <c:ser>
          <c:idx val="7"/>
          <c:order val="7"/>
          <c:tx>
            <c:strRef>
              <c:f>Data!$I$82</c:f>
              <c:strCache>
                <c:ptCount val="1"/>
                <c:pt idx="0">
                  <c:v>Electric Utility Construction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Data!$A$83:$A$120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Data!$I$83:$I$120</c:f>
              <c:numCache>
                <c:formatCode>_(\$* #,##0.00_);_(\$* \(#,##0.00\);_(\$* "-"??_);_(@_)</c:formatCode>
                <c:ptCount val="38"/>
                <c:pt idx="0">
                  <c:v>0.023735609262262</c:v>
                </c:pt>
                <c:pt idx="2">
                  <c:v>2.409814380229309</c:v>
                </c:pt>
                <c:pt idx="3">
                  <c:v>1.993772472136945</c:v>
                </c:pt>
                <c:pt idx="4">
                  <c:v>1.723660084290806</c:v>
                </c:pt>
                <c:pt idx="5">
                  <c:v>0.826907299512236</c:v>
                </c:pt>
                <c:pt idx="6">
                  <c:v>0.653166917348912</c:v>
                </c:pt>
                <c:pt idx="7">
                  <c:v>0.596707146525482</c:v>
                </c:pt>
                <c:pt idx="8">
                  <c:v>0.369395242069003</c:v>
                </c:pt>
                <c:pt idx="9">
                  <c:v>0.0</c:v>
                </c:pt>
                <c:pt idx="10">
                  <c:v>0.179842963642337</c:v>
                </c:pt>
                <c:pt idx="11">
                  <c:v>0.542392990770882</c:v>
                </c:pt>
                <c:pt idx="12">
                  <c:v>0.893424827837135</c:v>
                </c:pt>
                <c:pt idx="13">
                  <c:v>1.284586508661677</c:v>
                </c:pt>
                <c:pt idx="14">
                  <c:v>1.143320178091942</c:v>
                </c:pt>
                <c:pt idx="15">
                  <c:v>1.079497880978687</c:v>
                </c:pt>
                <c:pt idx="16">
                  <c:v>0.970301641449845</c:v>
                </c:pt>
                <c:pt idx="17">
                  <c:v>0.852221103593179</c:v>
                </c:pt>
                <c:pt idx="18">
                  <c:v>0.413934738487946</c:v>
                </c:pt>
                <c:pt idx="19">
                  <c:v>0.515322313314601</c:v>
                </c:pt>
                <c:pt idx="20">
                  <c:v>0.279745774592528</c:v>
                </c:pt>
                <c:pt idx="21">
                  <c:v>0.142257540703734</c:v>
                </c:pt>
                <c:pt idx="22">
                  <c:v>0.0304406976136469</c:v>
                </c:pt>
                <c:pt idx="23">
                  <c:v>0.253024067393883</c:v>
                </c:pt>
                <c:pt idx="24">
                  <c:v>0.217522735026196</c:v>
                </c:pt>
                <c:pt idx="25">
                  <c:v>0.580626293570826</c:v>
                </c:pt>
                <c:pt idx="27">
                  <c:v>1.777774003028528</c:v>
                </c:pt>
                <c:pt idx="29">
                  <c:v>1.531502404731835</c:v>
                </c:pt>
                <c:pt idx="30">
                  <c:v>0.707303696557483</c:v>
                </c:pt>
                <c:pt idx="31">
                  <c:v>3.156588991211025</c:v>
                </c:pt>
                <c:pt idx="32">
                  <c:v>1.03349196209815</c:v>
                </c:pt>
                <c:pt idx="33">
                  <c:v>1.625403366206428</c:v>
                </c:pt>
                <c:pt idx="34">
                  <c:v>1.040907021731205</c:v>
                </c:pt>
                <c:pt idx="35">
                  <c:v>0.67080471450561</c:v>
                </c:pt>
                <c:pt idx="36">
                  <c:v>0.680995319532537</c:v>
                </c:pt>
                <c:pt idx="37">
                  <c:v>0.638449370823506</c:v>
                </c:pt>
              </c:numCache>
            </c:numRef>
          </c:val>
        </c:ser>
        <c:overlap val="100"/>
        <c:axId val="294122776"/>
        <c:axId val="534556648"/>
      </c:barChart>
      <c:catAx>
        <c:axId val="294122776"/>
        <c:scaling>
          <c:orientation val="minMax"/>
        </c:scaling>
        <c:axPos val="b"/>
        <c:numFmt formatCode="General" sourceLinked="1"/>
        <c:tickLblPos val="nextTo"/>
        <c:crossAx val="534556648"/>
        <c:crosses val="autoZero"/>
        <c:auto val="1"/>
        <c:lblAlgn val="ctr"/>
        <c:lblOffset val="100"/>
      </c:catAx>
      <c:valAx>
        <c:axId val="5345566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 $1,000 of Area Residents' Personal Income</a:t>
                </a:r>
              </a:p>
            </c:rich>
          </c:tx>
          <c:layout/>
        </c:title>
        <c:numFmt formatCode="_(\$* #,##0.00_);_(\$* \(#,##0.00\);_(\$* &quot;-&quot;??_);_(@_)" sourceLinked="1"/>
        <c:tickLblPos val="nextTo"/>
        <c:crossAx val="2941227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</c:legend>
    <c:plotVisOnly val="1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 sz="1600"/>
              <a:t>New Jersey Goverment Infrastructure Capital Construction Expenditures </a:t>
            </a:r>
          </a:p>
        </c:rich>
      </c:tx>
      <c:layout>
        <c:manualLayout>
          <c:xMode val="edge"/>
          <c:yMode val="edge"/>
          <c:x val="0.142299951828551"/>
          <c:y val="0.0"/>
        </c:manualLayout>
      </c:layout>
    </c:title>
    <c:plotArea>
      <c:layout/>
      <c:barChart>
        <c:barDir val="col"/>
        <c:grouping val="stacked"/>
        <c:ser>
          <c:idx val="0"/>
          <c:order val="0"/>
          <c:tx>
            <c:strRef>
              <c:f>Data!$B$122</c:f>
              <c:strCache>
                <c:ptCount val="1"/>
                <c:pt idx="0">
                  <c:v>Highway &amp; Street Construction</c:v>
                </c:pt>
              </c:strCache>
            </c:strRef>
          </c:tx>
          <c:spPr>
            <a:solidFill>
              <a:schemeClr val="tx1"/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Data!$B$123:$B$160</c:f>
              <c:numCache>
                <c:formatCode>_(\$* #,##0.00_);_(\$* \(#,##0.00\);_(\$* "-"??_);_(@_)</c:formatCode>
                <c:ptCount val="38"/>
                <c:pt idx="0">
                  <c:v>9.369663084554355</c:v>
                </c:pt>
                <c:pt idx="2">
                  <c:v>2.978287420107589</c:v>
                </c:pt>
                <c:pt idx="3">
                  <c:v>2.710384601821066</c:v>
                </c:pt>
                <c:pt idx="4">
                  <c:v>3.352689214183409</c:v>
                </c:pt>
                <c:pt idx="5">
                  <c:v>3.4892652230136</c:v>
                </c:pt>
                <c:pt idx="6">
                  <c:v>3.07951738206562</c:v>
                </c:pt>
                <c:pt idx="7">
                  <c:v>4.281851546300486</c:v>
                </c:pt>
                <c:pt idx="8">
                  <c:v>3.643254461167851</c:v>
                </c:pt>
                <c:pt idx="9">
                  <c:v>3.733704708691575</c:v>
                </c:pt>
                <c:pt idx="10">
                  <c:v>5.262927358223145</c:v>
                </c:pt>
                <c:pt idx="11">
                  <c:v>7.036178952164221</c:v>
                </c:pt>
                <c:pt idx="12">
                  <c:v>6.518387770021249</c:v>
                </c:pt>
                <c:pt idx="13">
                  <c:v>7.524462569910906</c:v>
                </c:pt>
                <c:pt idx="14">
                  <c:v>6.790474682836528</c:v>
                </c:pt>
                <c:pt idx="15">
                  <c:v>5.74956878740647</c:v>
                </c:pt>
                <c:pt idx="16">
                  <c:v>5.82756561296055</c:v>
                </c:pt>
                <c:pt idx="17">
                  <c:v>7.566292515101231</c:v>
                </c:pt>
                <c:pt idx="18">
                  <c:v>6.207796006401322</c:v>
                </c:pt>
                <c:pt idx="19">
                  <c:v>6.329041374714433</c:v>
                </c:pt>
                <c:pt idx="20">
                  <c:v>7.227975021314702</c:v>
                </c:pt>
                <c:pt idx="21">
                  <c:v>5.432193914693175</c:v>
                </c:pt>
                <c:pt idx="22">
                  <c:v>4.75325618593795</c:v>
                </c:pt>
                <c:pt idx="23">
                  <c:v>4.8550573761166</c:v>
                </c:pt>
                <c:pt idx="24">
                  <c:v>3.641371509973529</c:v>
                </c:pt>
                <c:pt idx="25">
                  <c:v>3.13465489751462</c:v>
                </c:pt>
                <c:pt idx="27">
                  <c:v>4.855725301980938</c:v>
                </c:pt>
                <c:pt idx="29">
                  <c:v>4.56663201089012</c:v>
                </c:pt>
                <c:pt idx="30">
                  <c:v>3.83963786209797</c:v>
                </c:pt>
                <c:pt idx="31">
                  <c:v>3.937317811081295</c:v>
                </c:pt>
                <c:pt idx="32">
                  <c:v>4.133834260706315</c:v>
                </c:pt>
                <c:pt idx="33">
                  <c:v>4.322313433998433</c:v>
                </c:pt>
                <c:pt idx="34">
                  <c:v>4.413668072109643</c:v>
                </c:pt>
                <c:pt idx="35">
                  <c:v>4.799853309549744</c:v>
                </c:pt>
                <c:pt idx="36">
                  <c:v>5.700619670902985</c:v>
                </c:pt>
                <c:pt idx="37">
                  <c:v>5.212420645197272</c:v>
                </c:pt>
              </c:numCache>
            </c:numRef>
          </c:val>
        </c:ser>
        <c:ser>
          <c:idx val="1"/>
          <c:order val="1"/>
          <c:tx>
            <c:strRef>
              <c:f>Data!$C$122</c:f>
              <c:strCache>
                <c:ptCount val="1"/>
                <c:pt idx="0">
                  <c:v>Sea &amp; Port Facility Construction</c:v>
                </c:pt>
              </c:strCache>
            </c:strRef>
          </c:tx>
          <c:spPr>
            <a:solidFill>
              <a:srgbClr val="000090"/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Data!$C$123:$C$160</c:f>
              <c:numCache>
                <c:formatCode>_(\$* #,##0.00_);_(\$* \(#,##0.00\);_(\$* "-"??_);_(@_)</c:formatCode>
                <c:ptCount val="38"/>
                <c:pt idx="0">
                  <c:v>1.606239332201226</c:v>
                </c:pt>
                <c:pt idx="2">
                  <c:v>0.352815697231389</c:v>
                </c:pt>
                <c:pt idx="3">
                  <c:v>0.18816230576083</c:v>
                </c:pt>
                <c:pt idx="4">
                  <c:v>0.539907500178833</c:v>
                </c:pt>
                <c:pt idx="5">
                  <c:v>0.302108167762548</c:v>
                </c:pt>
                <c:pt idx="6">
                  <c:v>0.358371374387973</c:v>
                </c:pt>
                <c:pt idx="7">
                  <c:v>0.314424862304733</c:v>
                </c:pt>
                <c:pt idx="8">
                  <c:v>0.361154060357584</c:v>
                </c:pt>
                <c:pt idx="9">
                  <c:v>0.143038432419634</c:v>
                </c:pt>
                <c:pt idx="10">
                  <c:v>0.255167045747179</c:v>
                </c:pt>
                <c:pt idx="11">
                  <c:v>0.389523176054304</c:v>
                </c:pt>
                <c:pt idx="12">
                  <c:v>0.510796997999475</c:v>
                </c:pt>
                <c:pt idx="13">
                  <c:v>0.500301706831212</c:v>
                </c:pt>
                <c:pt idx="14">
                  <c:v>0.39696842970503</c:v>
                </c:pt>
                <c:pt idx="15">
                  <c:v>0.624160535281086</c:v>
                </c:pt>
                <c:pt idx="16">
                  <c:v>1.127878932482856</c:v>
                </c:pt>
                <c:pt idx="17">
                  <c:v>0.290798750191447</c:v>
                </c:pt>
                <c:pt idx="18">
                  <c:v>0.329068328330129</c:v>
                </c:pt>
                <c:pt idx="19">
                  <c:v>0.602242272124124</c:v>
                </c:pt>
                <c:pt idx="20">
                  <c:v>0.234518569142826</c:v>
                </c:pt>
                <c:pt idx="21">
                  <c:v>0.434413993958573</c:v>
                </c:pt>
                <c:pt idx="22">
                  <c:v>0.332058091064279</c:v>
                </c:pt>
                <c:pt idx="23">
                  <c:v>0.37338513425337</c:v>
                </c:pt>
                <c:pt idx="24">
                  <c:v>0.287775927050159</c:v>
                </c:pt>
                <c:pt idx="25">
                  <c:v>0.19724926541352</c:v>
                </c:pt>
                <c:pt idx="27">
                  <c:v>0.267214193197942</c:v>
                </c:pt>
                <c:pt idx="29">
                  <c:v>0.764271231546085</c:v>
                </c:pt>
                <c:pt idx="30">
                  <c:v>0.571447502110927</c:v>
                </c:pt>
                <c:pt idx="31">
                  <c:v>0.536868111258341</c:v>
                </c:pt>
                <c:pt idx="32">
                  <c:v>0.490466155454627</c:v>
                </c:pt>
                <c:pt idx="33">
                  <c:v>0.548263858174199</c:v>
                </c:pt>
                <c:pt idx="34">
                  <c:v>0.368440778545653</c:v>
                </c:pt>
                <c:pt idx="35">
                  <c:v>0.362338404359882</c:v>
                </c:pt>
                <c:pt idx="36">
                  <c:v>0.547521007385385</c:v>
                </c:pt>
                <c:pt idx="37">
                  <c:v>0.399385034818077</c:v>
                </c:pt>
              </c:numCache>
            </c:numRef>
          </c:val>
        </c:ser>
        <c:ser>
          <c:idx val="2"/>
          <c:order val="2"/>
          <c:tx>
            <c:strRef>
              <c:f>Data!$D$122</c:f>
              <c:strCache>
                <c:ptCount val="1"/>
                <c:pt idx="0">
                  <c:v>Airport Construction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Data!$D$123:$D$160</c:f>
              <c:numCache>
                <c:formatCode>_(\$* #,##0.00_);_(\$* \(#,##0.00\);_(\$* "-"??_);_(@_)</c:formatCode>
                <c:ptCount val="38"/>
                <c:pt idx="0">
                  <c:v>1.081699691300384</c:v>
                </c:pt>
                <c:pt idx="2">
                  <c:v>0.272818586349481</c:v>
                </c:pt>
                <c:pt idx="3">
                  <c:v>0.167439126326029</c:v>
                </c:pt>
                <c:pt idx="4">
                  <c:v>0.243282699358668</c:v>
                </c:pt>
                <c:pt idx="5">
                  <c:v>0.390821044274935</c:v>
                </c:pt>
                <c:pt idx="6">
                  <c:v>0.232830617825805</c:v>
                </c:pt>
                <c:pt idx="7">
                  <c:v>0.201692514658622</c:v>
                </c:pt>
                <c:pt idx="8">
                  <c:v>0.122314966853267</c:v>
                </c:pt>
                <c:pt idx="9">
                  <c:v>0.153795023778944</c:v>
                </c:pt>
                <c:pt idx="10">
                  <c:v>0.153714900305589</c:v>
                </c:pt>
                <c:pt idx="11">
                  <c:v>0.249636573271542</c:v>
                </c:pt>
                <c:pt idx="12">
                  <c:v>0.374012116910357</c:v>
                </c:pt>
                <c:pt idx="13">
                  <c:v>0.41284546279747</c:v>
                </c:pt>
                <c:pt idx="14">
                  <c:v>0.354274500352396</c:v>
                </c:pt>
                <c:pt idx="15">
                  <c:v>0.39815972318644</c:v>
                </c:pt>
                <c:pt idx="16">
                  <c:v>0.422459423847757</c:v>
                </c:pt>
                <c:pt idx="17">
                  <c:v>0.446622428644743</c:v>
                </c:pt>
                <c:pt idx="18">
                  <c:v>0.569951745854362</c:v>
                </c:pt>
                <c:pt idx="19">
                  <c:v>0.796214241614983</c:v>
                </c:pt>
                <c:pt idx="20">
                  <c:v>0.441705910335945</c:v>
                </c:pt>
                <c:pt idx="21">
                  <c:v>0.312946904322808</c:v>
                </c:pt>
                <c:pt idx="22">
                  <c:v>0.30167398005355</c:v>
                </c:pt>
                <c:pt idx="23">
                  <c:v>0.339216971642899</c:v>
                </c:pt>
                <c:pt idx="24">
                  <c:v>0.351816650797767</c:v>
                </c:pt>
                <c:pt idx="25">
                  <c:v>0.356654307315388</c:v>
                </c:pt>
                <c:pt idx="27">
                  <c:v>0.680958268750966</c:v>
                </c:pt>
                <c:pt idx="29">
                  <c:v>0.459295907563028</c:v>
                </c:pt>
                <c:pt idx="30">
                  <c:v>0.33650665550454</c:v>
                </c:pt>
                <c:pt idx="31">
                  <c:v>0.391095252117921</c:v>
                </c:pt>
                <c:pt idx="32">
                  <c:v>0.455000456359877</c:v>
                </c:pt>
                <c:pt idx="33">
                  <c:v>0.532532624045665</c:v>
                </c:pt>
                <c:pt idx="34">
                  <c:v>0.473971518733881</c:v>
                </c:pt>
                <c:pt idx="35">
                  <c:v>0.552468769311407</c:v>
                </c:pt>
                <c:pt idx="36">
                  <c:v>0.415229208589656</c:v>
                </c:pt>
                <c:pt idx="37">
                  <c:v>0.272357918364422</c:v>
                </c:pt>
              </c:numCache>
            </c:numRef>
          </c:val>
        </c:ser>
        <c:ser>
          <c:idx val="3"/>
          <c:order val="3"/>
          <c:tx>
            <c:strRef>
              <c:f>Data!$E$122</c:f>
              <c:strCache>
                <c:ptCount val="1"/>
                <c:pt idx="0">
                  <c:v>Sewerage Construction </c:v>
                </c:pt>
              </c:strCache>
            </c:strRef>
          </c:tx>
          <c:spPr>
            <a:solidFill>
              <a:srgbClr val="008000"/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Data!$E$123:$E$160</c:f>
              <c:numCache>
                <c:formatCode>_(\$* #,##0.00_);_(\$* \(#,##0.00\);_(\$* "-"??_);_(@_)</c:formatCode>
                <c:ptCount val="38"/>
                <c:pt idx="0">
                  <c:v>3.062964201557637</c:v>
                </c:pt>
                <c:pt idx="2">
                  <c:v>3.701013188279035</c:v>
                </c:pt>
                <c:pt idx="3">
                  <c:v>2.654652051122207</c:v>
                </c:pt>
                <c:pt idx="4">
                  <c:v>3.976148539704771</c:v>
                </c:pt>
                <c:pt idx="5">
                  <c:v>3.180632059461674</c:v>
                </c:pt>
                <c:pt idx="6">
                  <c:v>3.438292204228623</c:v>
                </c:pt>
                <c:pt idx="7">
                  <c:v>1.950466717697419</c:v>
                </c:pt>
                <c:pt idx="8">
                  <c:v>1.762981938678208</c:v>
                </c:pt>
                <c:pt idx="9">
                  <c:v>1.953830775029861</c:v>
                </c:pt>
                <c:pt idx="10">
                  <c:v>1.005998834014366</c:v>
                </c:pt>
                <c:pt idx="11">
                  <c:v>1.234770684113228</c:v>
                </c:pt>
                <c:pt idx="12">
                  <c:v>1.757099018881947</c:v>
                </c:pt>
                <c:pt idx="13">
                  <c:v>1.226596238984544</c:v>
                </c:pt>
                <c:pt idx="14">
                  <c:v>1.660131067397587</c:v>
                </c:pt>
                <c:pt idx="15">
                  <c:v>2.029239095995422</c:v>
                </c:pt>
                <c:pt idx="16">
                  <c:v>2.079135769031971</c:v>
                </c:pt>
                <c:pt idx="17">
                  <c:v>1.671358281541862</c:v>
                </c:pt>
                <c:pt idx="18">
                  <c:v>0.766618545148631</c:v>
                </c:pt>
                <c:pt idx="19">
                  <c:v>0.493749450759594</c:v>
                </c:pt>
                <c:pt idx="20">
                  <c:v>0.609273337836573</c:v>
                </c:pt>
                <c:pt idx="21">
                  <c:v>0.612070118510656</c:v>
                </c:pt>
                <c:pt idx="22">
                  <c:v>0.539989618265549</c:v>
                </c:pt>
                <c:pt idx="23">
                  <c:v>0.355754399102765</c:v>
                </c:pt>
                <c:pt idx="24">
                  <c:v>0.325284906687059</c:v>
                </c:pt>
                <c:pt idx="25">
                  <c:v>0.283542941223</c:v>
                </c:pt>
                <c:pt idx="27">
                  <c:v>0.500679934216311</c:v>
                </c:pt>
                <c:pt idx="29">
                  <c:v>0.689504405832079</c:v>
                </c:pt>
                <c:pt idx="30">
                  <c:v>0.723567253976647</c:v>
                </c:pt>
                <c:pt idx="31">
                  <c:v>0.563637038906576</c:v>
                </c:pt>
                <c:pt idx="32">
                  <c:v>0.470938703773873</c:v>
                </c:pt>
                <c:pt idx="33">
                  <c:v>0.723096955040606</c:v>
                </c:pt>
                <c:pt idx="34">
                  <c:v>0.872946977956778</c:v>
                </c:pt>
                <c:pt idx="35">
                  <c:v>0.783708502290596</c:v>
                </c:pt>
                <c:pt idx="36">
                  <c:v>0.854254441323423</c:v>
                </c:pt>
                <c:pt idx="37">
                  <c:v>0.67089428610604</c:v>
                </c:pt>
              </c:numCache>
            </c:numRef>
          </c:val>
        </c:ser>
        <c:ser>
          <c:idx val="4"/>
          <c:order val="4"/>
          <c:tx>
            <c:strRef>
              <c:f>Data!$F$122</c:f>
              <c:strCache>
                <c:ptCount val="1"/>
                <c:pt idx="0">
                  <c:v>Solid Waste Mgmt Construction</c:v>
                </c:pt>
              </c:strCache>
            </c:strRef>
          </c:tx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Data!$F$123:$F$160</c:f>
              <c:numCache>
                <c:formatCode>_(\$* #,##0.00_);_(\$* \(#,##0.00\);_(\$* "-"??_);_(@_)</c:formatCode>
                <c:ptCount val="38"/>
                <c:pt idx="0">
                  <c:v>0.00615275925917883</c:v>
                </c:pt>
                <c:pt idx="2">
                  <c:v>0.0350939874198096</c:v>
                </c:pt>
                <c:pt idx="3">
                  <c:v>0.0245292117291657</c:v>
                </c:pt>
                <c:pt idx="4">
                  <c:v>0.0187108917148068</c:v>
                </c:pt>
                <c:pt idx="5">
                  <c:v>0.0415483204781618</c:v>
                </c:pt>
                <c:pt idx="6">
                  <c:v>0.0221149150757376</c:v>
                </c:pt>
                <c:pt idx="7">
                  <c:v>0.0468205882375387</c:v>
                </c:pt>
                <c:pt idx="8">
                  <c:v>0.0693429336535697</c:v>
                </c:pt>
                <c:pt idx="9">
                  <c:v>0.00785575596771416</c:v>
                </c:pt>
                <c:pt idx="10">
                  <c:v>0.130167674084047</c:v>
                </c:pt>
                <c:pt idx="11">
                  <c:v>0.09587552949511</c:v>
                </c:pt>
                <c:pt idx="12">
                  <c:v>0.256907671875418</c:v>
                </c:pt>
                <c:pt idx="13">
                  <c:v>0.0894277402056049</c:v>
                </c:pt>
                <c:pt idx="14">
                  <c:v>0.578900497060957</c:v>
                </c:pt>
                <c:pt idx="15">
                  <c:v>0.392508082695248</c:v>
                </c:pt>
                <c:pt idx="16">
                  <c:v>0.225511175378363</c:v>
                </c:pt>
                <c:pt idx="17">
                  <c:v>0.28195113947804</c:v>
                </c:pt>
                <c:pt idx="18">
                  <c:v>0.254076789613528</c:v>
                </c:pt>
                <c:pt idx="19">
                  <c:v>0.166904166177341</c:v>
                </c:pt>
                <c:pt idx="20">
                  <c:v>1.250332087326247</c:v>
                </c:pt>
                <c:pt idx="21">
                  <c:v>0.183360660886062</c:v>
                </c:pt>
                <c:pt idx="22">
                  <c:v>0.310254297984109</c:v>
                </c:pt>
                <c:pt idx="23">
                  <c:v>0.401842768131701</c:v>
                </c:pt>
                <c:pt idx="24">
                  <c:v>0.0820249208125072</c:v>
                </c:pt>
                <c:pt idx="25">
                  <c:v>0.106345642616795</c:v>
                </c:pt>
                <c:pt idx="27">
                  <c:v>0.0861572936002815</c:v>
                </c:pt>
                <c:pt idx="29">
                  <c:v>0.273464076442942</c:v>
                </c:pt>
                <c:pt idx="30">
                  <c:v>0.294053967133484</c:v>
                </c:pt>
                <c:pt idx="31">
                  <c:v>0.185780987148695</c:v>
                </c:pt>
                <c:pt idx="32">
                  <c:v>0.320738749729178</c:v>
                </c:pt>
                <c:pt idx="33">
                  <c:v>0.243720798366683</c:v>
                </c:pt>
                <c:pt idx="34">
                  <c:v>0.174769804890978</c:v>
                </c:pt>
                <c:pt idx="35">
                  <c:v>0.211051277791385</c:v>
                </c:pt>
                <c:pt idx="36">
                  <c:v>0.0835983809414486</c:v>
                </c:pt>
                <c:pt idx="37">
                  <c:v>0.0567284843602397</c:v>
                </c:pt>
              </c:numCache>
            </c:numRef>
          </c:val>
        </c:ser>
        <c:ser>
          <c:idx val="5"/>
          <c:order val="5"/>
          <c:tx>
            <c:strRef>
              <c:f>Data!$G$122</c:f>
              <c:strCache>
                <c:ptCount val="1"/>
                <c:pt idx="0">
                  <c:v>Water Utility Construction</c:v>
                </c:pt>
              </c:strCache>
            </c:strRef>
          </c:tx>
          <c:spPr>
            <a:solidFill>
              <a:srgbClr val="3366FF"/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Data!$G$123:$G$160</c:f>
              <c:numCache>
                <c:formatCode>_(\$* #,##0.00_);_(\$* \(#,##0.00\);_(\$* "-"??_);_(@_)</c:formatCode>
                <c:ptCount val="38"/>
                <c:pt idx="0">
                  <c:v>0.639211365859473</c:v>
                </c:pt>
                <c:pt idx="2">
                  <c:v>0.603689895311065</c:v>
                </c:pt>
                <c:pt idx="3">
                  <c:v>0.443018519152973</c:v>
                </c:pt>
                <c:pt idx="4">
                  <c:v>0.37944188422895</c:v>
                </c:pt>
                <c:pt idx="5">
                  <c:v>0.405751787526766</c:v>
                </c:pt>
                <c:pt idx="6">
                  <c:v>0.583757499671625</c:v>
                </c:pt>
                <c:pt idx="7">
                  <c:v>0.330958978754061</c:v>
                </c:pt>
                <c:pt idx="8">
                  <c:v>0.382391105147584</c:v>
                </c:pt>
                <c:pt idx="9">
                  <c:v>0.289293983949855</c:v>
                </c:pt>
                <c:pt idx="10">
                  <c:v>0.279270715235967</c:v>
                </c:pt>
                <c:pt idx="11">
                  <c:v>0.433729561353484</c:v>
                </c:pt>
                <c:pt idx="12">
                  <c:v>0.578727592803298</c:v>
                </c:pt>
                <c:pt idx="13">
                  <c:v>0.479364018483642</c:v>
                </c:pt>
                <c:pt idx="14">
                  <c:v>0.661465235165607</c:v>
                </c:pt>
                <c:pt idx="15">
                  <c:v>0.478294704112658</c:v>
                </c:pt>
                <c:pt idx="16">
                  <c:v>0.511969110128676</c:v>
                </c:pt>
                <c:pt idx="17">
                  <c:v>0.534354866568229</c:v>
                </c:pt>
                <c:pt idx="18">
                  <c:v>0.348563020296752</c:v>
                </c:pt>
                <c:pt idx="19">
                  <c:v>0.114903627417078</c:v>
                </c:pt>
                <c:pt idx="20">
                  <c:v>0.236078997097863</c:v>
                </c:pt>
                <c:pt idx="21">
                  <c:v>0.253132379352425</c:v>
                </c:pt>
                <c:pt idx="22">
                  <c:v>0.226553719338781</c:v>
                </c:pt>
                <c:pt idx="23">
                  <c:v>0.169881602792204</c:v>
                </c:pt>
                <c:pt idx="24">
                  <c:v>0.190042387803539</c:v>
                </c:pt>
                <c:pt idx="25">
                  <c:v>0.117935639445026</c:v>
                </c:pt>
                <c:pt idx="27">
                  <c:v>0.231203845038992</c:v>
                </c:pt>
                <c:pt idx="29">
                  <c:v>0.402480460579941</c:v>
                </c:pt>
                <c:pt idx="30">
                  <c:v>0.365288666589537</c:v>
                </c:pt>
                <c:pt idx="31">
                  <c:v>0.384371142625381</c:v>
                </c:pt>
                <c:pt idx="32">
                  <c:v>0.408346089446363</c:v>
                </c:pt>
                <c:pt idx="33">
                  <c:v>0.496581985522905</c:v>
                </c:pt>
                <c:pt idx="34">
                  <c:v>0.364472228385449</c:v>
                </c:pt>
                <c:pt idx="35">
                  <c:v>0.441127053161366</c:v>
                </c:pt>
                <c:pt idx="36">
                  <c:v>0.37851978449882</c:v>
                </c:pt>
                <c:pt idx="37">
                  <c:v>0.311596093782576</c:v>
                </c:pt>
              </c:numCache>
            </c:numRef>
          </c:val>
        </c:ser>
        <c:ser>
          <c:idx val="6"/>
          <c:order val="6"/>
          <c:tx>
            <c:strRef>
              <c:f>Data!$H$122</c:f>
              <c:strCache>
                <c:ptCount val="1"/>
                <c:pt idx="0">
                  <c:v>Mass Transit Construction</c:v>
                </c:pt>
              </c:strCache>
            </c:strRef>
          </c:tx>
          <c:spPr>
            <a:solidFill>
              <a:srgbClr val="660066"/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Data!$H$123:$H$160</c:f>
              <c:numCache>
                <c:formatCode>_(\$* #,##0.00_);_(\$* \(#,##0.00\);_(\$* "-"??_);_(@_)</c:formatCode>
                <c:ptCount val="38"/>
                <c:pt idx="0">
                  <c:v>0.0183376354391212</c:v>
                </c:pt>
                <c:pt idx="2">
                  <c:v>0.0660602079269349</c:v>
                </c:pt>
                <c:pt idx="3">
                  <c:v>0.036571346685731</c:v>
                </c:pt>
                <c:pt idx="4">
                  <c:v>0.0702014036763553</c:v>
                </c:pt>
                <c:pt idx="5">
                  <c:v>0.0315753432205299</c:v>
                </c:pt>
                <c:pt idx="6">
                  <c:v>0.00693538576233523</c:v>
                </c:pt>
                <c:pt idx="7">
                  <c:v>0.0606149180239041</c:v>
                </c:pt>
                <c:pt idx="8">
                  <c:v>0.000643533454959393</c:v>
                </c:pt>
                <c:pt idx="9">
                  <c:v>0.378246292658237</c:v>
                </c:pt>
                <c:pt idx="10">
                  <c:v>0.335854396309581</c:v>
                </c:pt>
                <c:pt idx="11">
                  <c:v>0.899119731840044</c:v>
                </c:pt>
                <c:pt idx="12">
                  <c:v>1.063730141207735</c:v>
                </c:pt>
                <c:pt idx="13">
                  <c:v>0.69019931239017</c:v>
                </c:pt>
                <c:pt idx="14">
                  <c:v>0.307610135371762</c:v>
                </c:pt>
                <c:pt idx="15">
                  <c:v>0.691509163678375</c:v>
                </c:pt>
                <c:pt idx="16">
                  <c:v>0.440963226428965</c:v>
                </c:pt>
                <c:pt idx="17">
                  <c:v>0.902299655882529</c:v>
                </c:pt>
                <c:pt idx="18">
                  <c:v>0.52449988131894</c:v>
                </c:pt>
                <c:pt idx="19">
                  <c:v>0.65107164506619</c:v>
                </c:pt>
                <c:pt idx="20">
                  <c:v>1.877308110374666</c:v>
                </c:pt>
                <c:pt idx="21">
                  <c:v>1.783175315214057</c:v>
                </c:pt>
                <c:pt idx="22">
                  <c:v>1.803630291963244</c:v>
                </c:pt>
                <c:pt idx="23">
                  <c:v>1.742325734235006</c:v>
                </c:pt>
                <c:pt idx="24">
                  <c:v>2.261687958280601</c:v>
                </c:pt>
                <c:pt idx="25">
                  <c:v>2.007405020430383</c:v>
                </c:pt>
                <c:pt idx="27">
                  <c:v>2.372737686888379</c:v>
                </c:pt>
                <c:pt idx="29">
                  <c:v>1.865507757407886</c:v>
                </c:pt>
                <c:pt idx="30">
                  <c:v>1.82303386185439</c:v>
                </c:pt>
                <c:pt idx="31">
                  <c:v>1.048516430689211</c:v>
                </c:pt>
                <c:pt idx="32">
                  <c:v>0.528627675766504</c:v>
                </c:pt>
                <c:pt idx="33">
                  <c:v>1.016879334782008</c:v>
                </c:pt>
                <c:pt idx="34">
                  <c:v>1.224692852599354</c:v>
                </c:pt>
                <c:pt idx="35">
                  <c:v>1.41340130879311</c:v>
                </c:pt>
                <c:pt idx="36">
                  <c:v>0.119844649076276</c:v>
                </c:pt>
                <c:pt idx="37">
                  <c:v>0.717676707401745</c:v>
                </c:pt>
              </c:numCache>
            </c:numRef>
          </c:val>
        </c:ser>
        <c:ser>
          <c:idx val="7"/>
          <c:order val="7"/>
          <c:tx>
            <c:strRef>
              <c:f>Data!$I$122</c:f>
              <c:strCache>
                <c:ptCount val="1"/>
                <c:pt idx="0">
                  <c:v>Electric Utility Construction</c:v>
                </c:pt>
              </c:strCache>
            </c:strRef>
          </c:tx>
          <c:spPr>
            <a:solidFill>
              <a:srgbClr val="FF0000"/>
            </a:solidFill>
          </c:spPr>
          <c:cat>
            <c:numRef>
              <c:f>Data!$A$123:$A$160</c:f>
              <c:numCache>
                <c:formatCode>General</c:formatCode>
                <c:ptCount val="38"/>
                <c:pt idx="0">
                  <c:v>1972.0</c:v>
                </c:pt>
                <c:pt idx="2">
                  <c:v>1977.0</c:v>
                </c:pt>
                <c:pt idx="3">
                  <c:v>1978.0</c:v>
                </c:pt>
                <c:pt idx="4">
                  <c:v>1979.0</c:v>
                </c:pt>
                <c:pt idx="5">
                  <c:v>1980.0</c:v>
                </c:pt>
                <c:pt idx="6">
                  <c:v>1981.0</c:v>
                </c:pt>
                <c:pt idx="7">
                  <c:v>1982.0</c:v>
                </c:pt>
                <c:pt idx="8">
                  <c:v>1983.0</c:v>
                </c:pt>
                <c:pt idx="9">
                  <c:v>1984.0</c:v>
                </c:pt>
                <c:pt idx="10">
                  <c:v>1985.0</c:v>
                </c:pt>
                <c:pt idx="11">
                  <c:v>1986.0</c:v>
                </c:pt>
                <c:pt idx="12">
                  <c:v>1987.0</c:v>
                </c:pt>
                <c:pt idx="13">
                  <c:v>1988.0</c:v>
                </c:pt>
                <c:pt idx="14">
                  <c:v>1989.0</c:v>
                </c:pt>
                <c:pt idx="15">
                  <c:v>1990.0</c:v>
                </c:pt>
                <c:pt idx="16">
                  <c:v>1991.0</c:v>
                </c:pt>
                <c:pt idx="17">
                  <c:v>1992.0</c:v>
                </c:pt>
                <c:pt idx="18">
                  <c:v>1993.0</c:v>
                </c:pt>
                <c:pt idx="19">
                  <c:v>1994.0</c:v>
                </c:pt>
                <c:pt idx="20">
                  <c:v>1995.0</c:v>
                </c:pt>
                <c:pt idx="21">
                  <c:v>1996.0</c:v>
                </c:pt>
                <c:pt idx="22">
                  <c:v>1997.0</c:v>
                </c:pt>
                <c:pt idx="23">
                  <c:v>1998.0</c:v>
                </c:pt>
                <c:pt idx="24">
                  <c:v>1999.0</c:v>
                </c:pt>
                <c:pt idx="25">
                  <c:v>2000.0</c:v>
                </c:pt>
                <c:pt idx="27">
                  <c:v>2002.0</c:v>
                </c:pt>
                <c:pt idx="29">
                  <c:v>2004.0</c:v>
                </c:pt>
                <c:pt idx="30">
                  <c:v>2005.0</c:v>
                </c:pt>
                <c:pt idx="31">
                  <c:v>2006.0</c:v>
                </c:pt>
                <c:pt idx="32">
                  <c:v>2007.0</c:v>
                </c:pt>
                <c:pt idx="33">
                  <c:v>2008.0</c:v>
                </c:pt>
                <c:pt idx="34">
                  <c:v>2009.0</c:v>
                </c:pt>
                <c:pt idx="35">
                  <c:v>2010.0</c:v>
                </c:pt>
                <c:pt idx="36">
                  <c:v>2011.0</c:v>
                </c:pt>
                <c:pt idx="37">
                  <c:v>2012.0</c:v>
                </c:pt>
              </c:numCache>
            </c:numRef>
          </c:cat>
          <c:val>
            <c:numRef>
              <c:f>Data!$I$123:$I$160</c:f>
              <c:numCache>
                <c:formatCode>_(\$* #,##0.00_);_(\$* \(#,##0.00\);_(\$* "-"??_);_(@_)</c:formatCode>
                <c:ptCount val="38"/>
                <c:pt idx="0">
                  <c:v>0.0503802405222172</c:v>
                </c:pt>
                <c:pt idx="2">
                  <c:v>0.00808022326150929</c:v>
                </c:pt>
                <c:pt idx="3">
                  <c:v>0.000114823694460694</c:v>
                </c:pt>
                <c:pt idx="4">
                  <c:v>0.00836623838250173</c:v>
                </c:pt>
                <c:pt idx="5">
                  <c:v>0.0212802859591914</c:v>
                </c:pt>
                <c:pt idx="6">
                  <c:v>0.00106143348219989</c:v>
                </c:pt>
                <c:pt idx="7">
                  <c:v>0.00192700872534287</c:v>
                </c:pt>
                <c:pt idx="8">
                  <c:v>0.00268873566798103</c:v>
                </c:pt>
                <c:pt idx="9">
                  <c:v>0.0107608734228466</c:v>
                </c:pt>
                <c:pt idx="10">
                  <c:v>0.0046782367344668</c:v>
                </c:pt>
                <c:pt idx="11">
                  <c:v>0.00498117679796113</c:v>
                </c:pt>
                <c:pt idx="12">
                  <c:v>0.00294676316042724</c:v>
                </c:pt>
                <c:pt idx="13">
                  <c:v>0.00455351393033311</c:v>
                </c:pt>
                <c:pt idx="14">
                  <c:v>0.00151899518174728</c:v>
                </c:pt>
                <c:pt idx="15">
                  <c:v>0.00525256021396571</c:v>
                </c:pt>
                <c:pt idx="16">
                  <c:v>0.0092731754964692</c:v>
                </c:pt>
                <c:pt idx="17">
                  <c:v>0.00211697123292884</c:v>
                </c:pt>
                <c:pt idx="18">
                  <c:v>0.0</c:v>
                </c:pt>
                <c:pt idx="19">
                  <c:v>0.0142595748443065</c:v>
                </c:pt>
                <c:pt idx="20">
                  <c:v>0.0273503351454808</c:v>
                </c:pt>
                <c:pt idx="21">
                  <c:v>0.0270054757187604</c:v>
                </c:pt>
                <c:pt idx="22">
                  <c:v>0.0245480165972033</c:v>
                </c:pt>
                <c:pt idx="23">
                  <c:v>0.0174408201262534</c:v>
                </c:pt>
                <c:pt idx="24">
                  <c:v>0.0256860852982961</c:v>
                </c:pt>
                <c:pt idx="25">
                  <c:v>0.0102116778118047</c:v>
                </c:pt>
                <c:pt idx="27">
                  <c:v>0.00267888388598342</c:v>
                </c:pt>
                <c:pt idx="29">
                  <c:v>0.014917737884875</c:v>
                </c:pt>
                <c:pt idx="30">
                  <c:v>0.00463378116770583</c:v>
                </c:pt>
                <c:pt idx="31">
                  <c:v>0.0160955415974378</c:v>
                </c:pt>
                <c:pt idx="32">
                  <c:v>0.00106363259191279</c:v>
                </c:pt>
                <c:pt idx="33">
                  <c:v>0.0103039930850077</c:v>
                </c:pt>
                <c:pt idx="34">
                  <c:v>0.0268478121452949</c:v>
                </c:pt>
                <c:pt idx="35">
                  <c:v>0.095900772930481</c:v>
                </c:pt>
                <c:pt idx="36">
                  <c:v>0.0684241425689433</c:v>
                </c:pt>
                <c:pt idx="37">
                  <c:v>0.0691420743192167</c:v>
                </c:pt>
              </c:numCache>
            </c:numRef>
          </c:val>
        </c:ser>
        <c:overlap val="100"/>
        <c:axId val="529909576"/>
        <c:axId val="533159176"/>
      </c:barChart>
      <c:catAx>
        <c:axId val="529909576"/>
        <c:scaling>
          <c:orientation val="minMax"/>
        </c:scaling>
        <c:axPos val="b"/>
        <c:numFmt formatCode="General" sourceLinked="1"/>
        <c:tickLblPos val="nextTo"/>
        <c:crossAx val="533159176"/>
        <c:crosses val="autoZero"/>
        <c:auto val="1"/>
        <c:lblAlgn val="ctr"/>
        <c:lblOffset val="100"/>
      </c:catAx>
      <c:valAx>
        <c:axId val="533159176"/>
        <c:scaling>
          <c:orientation val="minMax"/>
          <c:max val="20.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Per $1,000 of State Residents' Personal Income</a:t>
                </a:r>
              </a:p>
            </c:rich>
          </c:tx>
          <c:layout/>
        </c:title>
        <c:numFmt formatCode="_(\$* #,##0.00_);_(\$* \(#,##0.00\);_(\$* &quot;-&quot;??_);_(@_)" sourceLinked="1"/>
        <c:tickLblPos val="nextTo"/>
        <c:crossAx val="5299095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3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31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9771" cy="58361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AJ3019"/>
  <sheetViews>
    <sheetView topLeftCell="A123" workbookViewId="0">
      <selection activeCell="A122" sqref="A122:I160"/>
    </sheetView>
  </sheetViews>
  <sheetFormatPr baseColWidth="10" defaultRowHeight="13"/>
  <cols>
    <col min="11" max="11" width="6.85546875" customWidth="1"/>
    <col min="12" max="12" width="8.7109375" customWidth="1"/>
    <col min="13" max="13" width="5.42578125" customWidth="1"/>
    <col min="14" max="14" width="5.85546875" customWidth="1"/>
    <col min="15" max="15" width="4.140625" customWidth="1"/>
    <col min="16" max="16" width="3.5703125" customWidth="1"/>
    <col min="17" max="17" width="22.28515625" customWidth="1"/>
    <col min="18" max="19" width="13.28515625" bestFit="1" customWidth="1"/>
    <col min="20" max="20" width="12.28515625" bestFit="1" customWidth="1"/>
    <col min="21" max="21" width="13.28515625" bestFit="1" customWidth="1"/>
    <col min="22" max="23" width="12.28515625" bestFit="1" customWidth="1"/>
    <col min="24" max="24" width="13.28515625" bestFit="1" customWidth="1"/>
    <col min="25" max="25" width="13.140625" bestFit="1" customWidth="1"/>
    <col min="26" max="26" width="11" bestFit="1" customWidth="1"/>
    <col min="27" max="27" width="13.140625" bestFit="1" customWidth="1"/>
  </cols>
  <sheetData>
    <row r="1" spans="1:36" ht="27" customHeight="1">
      <c r="B1" s="26" t="s">
        <v>22</v>
      </c>
      <c r="C1" s="26"/>
      <c r="D1" s="26"/>
      <c r="E1" s="26"/>
      <c r="F1" s="26"/>
      <c r="G1" s="26"/>
      <c r="H1" s="26"/>
      <c r="I1" s="26"/>
      <c r="J1" s="26"/>
      <c r="K1" s="24"/>
      <c r="L1" s="24"/>
      <c r="R1" s="2"/>
    </row>
    <row r="2" spans="1:36" ht="36">
      <c r="B2" s="16" t="s">
        <v>3</v>
      </c>
      <c r="C2" s="5" t="s">
        <v>20</v>
      </c>
      <c r="D2" s="5" t="s">
        <v>14</v>
      </c>
      <c r="E2" s="5" t="s">
        <v>15</v>
      </c>
      <c r="F2" s="5" t="s">
        <v>21</v>
      </c>
      <c r="G2" s="5" t="s">
        <v>16</v>
      </c>
      <c r="H2" s="5" t="s">
        <v>17</v>
      </c>
      <c r="I2" s="5" t="s">
        <v>18</v>
      </c>
      <c r="J2" s="5" t="s">
        <v>19</v>
      </c>
      <c r="K2" s="5"/>
      <c r="L2" s="5"/>
      <c r="N2" s="2" t="s">
        <v>24</v>
      </c>
      <c r="O2" s="2" t="s">
        <v>25</v>
      </c>
      <c r="P2" s="2" t="s">
        <v>26</v>
      </c>
      <c r="Q2" s="2" t="s">
        <v>27</v>
      </c>
      <c r="R2" s="16" t="s">
        <v>3</v>
      </c>
      <c r="S2" s="5" t="s">
        <v>36</v>
      </c>
      <c r="T2" s="5" t="s">
        <v>31</v>
      </c>
      <c r="U2" s="5" t="s">
        <v>34</v>
      </c>
      <c r="V2" s="5" t="s">
        <v>35</v>
      </c>
      <c r="W2" s="5" t="s">
        <v>37</v>
      </c>
      <c r="X2" s="5" t="s">
        <v>40</v>
      </c>
      <c r="Y2" s="5" t="s">
        <v>38</v>
      </c>
      <c r="Z2" s="5" t="s">
        <v>39</v>
      </c>
      <c r="AA2" s="5" t="s">
        <v>13</v>
      </c>
      <c r="AC2" s="5" t="s">
        <v>32</v>
      </c>
      <c r="AD2" s="5" t="s">
        <v>33</v>
      </c>
      <c r="AI2" s="5" t="s">
        <v>36</v>
      </c>
      <c r="AJ2" s="5" t="s">
        <v>31</v>
      </c>
    </row>
    <row r="3" spans="1:36">
      <c r="A3">
        <v>1972</v>
      </c>
      <c r="B3" s="23">
        <f>+R3/$AA3*1000</f>
        <v>10.474503853175596</v>
      </c>
      <c r="C3" s="23">
        <f t="shared" ref="C3:C40" si="0">+S3/$AA3*1000</f>
        <v>0.2658149569779602</v>
      </c>
      <c r="D3" s="23">
        <f t="shared" ref="D3:D40" si="1">+T3/$AA3*1000</f>
        <v>0.80771442582464659</v>
      </c>
      <c r="E3" s="23">
        <f t="shared" ref="E3:E40" si="2">+U3/$AA3*1000</f>
        <v>2.0844311223937151</v>
      </c>
      <c r="F3" s="23">
        <f t="shared" ref="F3:F40" si="3">+V3/$AA3*1000</f>
        <v>8.479546560107766E-2</v>
      </c>
      <c r="G3" s="23">
        <f t="shared" ref="G3:G40" si="4">+W3/$AA3*1000</f>
        <v>1.1954996720911133</v>
      </c>
      <c r="H3" s="23">
        <f t="shared" ref="H3:H40" si="5">+X3/$AA3*1000</f>
        <v>0.33369111179822081</v>
      </c>
      <c r="I3" s="23">
        <f t="shared" ref="I3:I40" si="6">+Y3/$AA3*1000</f>
        <v>0.97198496148793823</v>
      </c>
      <c r="J3" s="23">
        <f t="shared" ref="J3:J40" si="7">+Z3/$AA3*1000</f>
        <v>3.3141445910789089E-2</v>
      </c>
      <c r="K3" s="23"/>
      <c r="L3" s="23">
        <f>SUM(B3:J3)</f>
        <v>16.251577015261059</v>
      </c>
      <c r="N3">
        <v>1972</v>
      </c>
      <c r="O3" t="s">
        <v>28</v>
      </c>
      <c r="P3" t="s">
        <v>29</v>
      </c>
      <c r="Q3" t="s">
        <v>30</v>
      </c>
      <c r="R3" s="3">
        <f>+AC3+AD3</f>
        <v>10637131</v>
      </c>
      <c r="S3" s="4">
        <v>269942</v>
      </c>
      <c r="T3" s="4">
        <v>820255</v>
      </c>
      <c r="U3" s="4">
        <v>2116794</v>
      </c>
      <c r="V3" s="4">
        <v>86112</v>
      </c>
      <c r="W3" s="4">
        <v>1214061</v>
      </c>
      <c r="X3" s="4">
        <v>338872</v>
      </c>
      <c r="Y3" s="4">
        <v>987076</v>
      </c>
      <c r="Z3" s="4">
        <v>33656</v>
      </c>
      <c r="AA3">
        <v>1015526000</v>
      </c>
      <c r="AC3" s="4">
        <v>10637131</v>
      </c>
      <c r="AD3" s="4">
        <v>0</v>
      </c>
      <c r="AF3">
        <v>1997</v>
      </c>
      <c r="AG3" t="s">
        <v>42</v>
      </c>
      <c r="AH3" s="3"/>
      <c r="AI3" s="6">
        <v>103187</v>
      </c>
      <c r="AJ3" s="6">
        <v>300094</v>
      </c>
    </row>
    <row r="4" spans="1:36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R4" s="3"/>
      <c r="S4" s="6"/>
      <c r="T4" s="6"/>
      <c r="U4" s="6"/>
      <c r="V4" s="6"/>
      <c r="W4" s="6"/>
      <c r="X4" s="6"/>
      <c r="Y4" s="6"/>
      <c r="Z4" s="6"/>
      <c r="AC4" s="6"/>
      <c r="AD4" s="6"/>
      <c r="AH4" s="3"/>
      <c r="AI4" s="6"/>
      <c r="AJ4" s="6"/>
    </row>
    <row r="5" spans="1:36">
      <c r="A5">
        <v>1977</v>
      </c>
      <c r="B5" s="23">
        <f t="shared" ref="B5:B40" si="8">+R5/$AA5*1000</f>
        <v>6.8306263542992625</v>
      </c>
      <c r="C5" s="23">
        <f t="shared" si="0"/>
        <v>0.17388595221206263</v>
      </c>
      <c r="D5" s="23">
        <f t="shared" si="1"/>
        <v>0.31873584969828883</v>
      </c>
      <c r="E5" s="23">
        <f t="shared" si="2"/>
        <v>2.6825619698191678</v>
      </c>
      <c r="F5" s="23">
        <f t="shared" si="3"/>
        <v>7.8223232244711546E-2</v>
      </c>
      <c r="G5" s="23">
        <f t="shared" si="4"/>
        <v>1.0721853653085616</v>
      </c>
      <c r="H5" s="23">
        <f t="shared" si="5"/>
        <v>0.81678578022212944</v>
      </c>
      <c r="I5" s="23">
        <f t="shared" si="6"/>
        <v>1.5765227668030279</v>
      </c>
      <c r="J5" s="23">
        <f t="shared" si="7"/>
        <v>2.7404215210906298E-2</v>
      </c>
      <c r="K5" s="23"/>
      <c r="L5" s="23">
        <f t="shared" ref="L5:L28" si="9">SUM(B5:J5)</f>
        <v>13.576931485818116</v>
      </c>
      <c r="N5">
        <v>1977</v>
      </c>
      <c r="O5" t="s">
        <v>28</v>
      </c>
      <c r="P5" t="s">
        <v>29</v>
      </c>
      <c r="Q5" t="s">
        <v>30</v>
      </c>
      <c r="R5" s="3">
        <f t="shared" ref="R5:R40" si="10">+AC5+AD5</f>
        <v>11247364</v>
      </c>
      <c r="S5" s="4">
        <v>286322</v>
      </c>
      <c r="T5" s="4">
        <v>524833</v>
      </c>
      <c r="U5" s="4">
        <v>4417128</v>
      </c>
      <c r="V5" s="4">
        <v>128803</v>
      </c>
      <c r="W5" s="4">
        <v>1765469</v>
      </c>
      <c r="X5" s="4">
        <v>1344926</v>
      </c>
      <c r="Y5" s="4">
        <v>2595915</v>
      </c>
      <c r="Z5" s="4">
        <v>45124</v>
      </c>
      <c r="AA5">
        <v>1646608000</v>
      </c>
      <c r="AC5" s="4">
        <v>10960352</v>
      </c>
      <c r="AD5" s="4">
        <v>287012</v>
      </c>
      <c r="AF5">
        <v>2002</v>
      </c>
      <c r="AG5" t="s">
        <v>42</v>
      </c>
      <c r="AH5" s="3"/>
      <c r="AI5" s="6">
        <v>94877</v>
      </c>
      <c r="AJ5" s="6">
        <v>882235</v>
      </c>
    </row>
    <row r="6" spans="1:36">
      <c r="A6">
        <v>1978</v>
      </c>
      <c r="B6" s="23">
        <f t="shared" si="8"/>
        <v>6.2228022564085945</v>
      </c>
      <c r="C6" s="23">
        <f t="shared" si="0"/>
        <v>0.14329922797125752</v>
      </c>
      <c r="D6" s="23">
        <f t="shared" si="1"/>
        <v>0.359572049265101</v>
      </c>
      <c r="E6" s="23">
        <f t="shared" si="2"/>
        <v>2.2444163608525529</v>
      </c>
      <c r="F6" s="23">
        <f t="shared" si="3"/>
        <v>5.450215082509053E-2</v>
      </c>
      <c r="G6" s="23">
        <f t="shared" si="4"/>
        <v>1.0203125379736069</v>
      </c>
      <c r="H6" s="23">
        <f t="shared" si="5"/>
        <v>0.59747949762774655</v>
      </c>
      <c r="I6" s="23">
        <f t="shared" si="6"/>
        <v>1.4959427310753046</v>
      </c>
      <c r="J6" s="23">
        <f t="shared" si="7"/>
        <v>2.1824731383143905E-2</v>
      </c>
      <c r="K6" s="23"/>
      <c r="L6" s="23">
        <f t="shared" si="9"/>
        <v>12.160151543382401</v>
      </c>
      <c r="N6">
        <v>1978</v>
      </c>
      <c r="O6" t="s">
        <v>28</v>
      </c>
      <c r="P6" t="s">
        <v>29</v>
      </c>
      <c r="Q6" t="s">
        <v>30</v>
      </c>
      <c r="R6" s="3">
        <f t="shared" si="10"/>
        <v>11522234</v>
      </c>
      <c r="S6" s="4">
        <v>265335</v>
      </c>
      <c r="T6" s="4">
        <v>665789</v>
      </c>
      <c r="U6" s="4">
        <v>4155795</v>
      </c>
      <c r="V6" s="4">
        <v>100917</v>
      </c>
      <c r="W6" s="4">
        <v>1889226</v>
      </c>
      <c r="X6" s="4">
        <v>1106302</v>
      </c>
      <c r="Y6" s="4">
        <v>2769910</v>
      </c>
      <c r="Z6" s="4">
        <v>40411</v>
      </c>
      <c r="AA6">
        <v>1851615000</v>
      </c>
      <c r="AC6" s="4">
        <v>11260843</v>
      </c>
      <c r="AD6" s="4">
        <v>261391</v>
      </c>
      <c r="AF6">
        <v>2007</v>
      </c>
      <c r="AG6" s="7"/>
      <c r="AH6" s="3"/>
      <c r="AI6" s="8">
        <v>229355</v>
      </c>
      <c r="AJ6" s="8">
        <v>692993</v>
      </c>
    </row>
    <row r="7" spans="1:36">
      <c r="A7">
        <v>1979</v>
      </c>
      <c r="B7" s="23">
        <f t="shared" si="8"/>
        <v>6.7124099433470352</v>
      </c>
      <c r="C7" s="23">
        <f t="shared" si="0"/>
        <v>0.24063804803247091</v>
      </c>
      <c r="D7" s="23">
        <f t="shared" si="1"/>
        <v>0.40848871122361025</v>
      </c>
      <c r="E7" s="23">
        <f t="shared" si="2"/>
        <v>2.5879914471861811</v>
      </c>
      <c r="F7" s="23">
        <f t="shared" si="3"/>
        <v>7.8398537339278207E-2</v>
      </c>
      <c r="G7" s="23">
        <f t="shared" si="4"/>
        <v>1.1236556462735654</v>
      </c>
      <c r="H7" s="23">
        <f t="shared" si="5"/>
        <v>0.54069668788755842</v>
      </c>
      <c r="I7" s="23">
        <f t="shared" si="6"/>
        <v>1.7837310900970191</v>
      </c>
      <c r="J7" s="23">
        <f t="shared" si="7"/>
        <v>3.8998645917278647E-2</v>
      </c>
      <c r="K7" s="23"/>
      <c r="L7" s="23">
        <f t="shared" si="9"/>
        <v>13.515008757303999</v>
      </c>
      <c r="N7">
        <v>1979</v>
      </c>
      <c r="O7" t="s">
        <v>28</v>
      </c>
      <c r="P7" t="s">
        <v>29</v>
      </c>
      <c r="Q7" t="s">
        <v>30</v>
      </c>
      <c r="R7" s="3">
        <f t="shared" si="10"/>
        <v>13885016</v>
      </c>
      <c r="S7" s="4">
        <v>497774</v>
      </c>
      <c r="T7" s="4">
        <v>844983</v>
      </c>
      <c r="U7" s="4">
        <v>5353413</v>
      </c>
      <c r="V7" s="4">
        <v>162172</v>
      </c>
      <c r="W7" s="4">
        <v>2324348</v>
      </c>
      <c r="X7" s="4">
        <v>1118463</v>
      </c>
      <c r="Y7" s="4">
        <v>3689753</v>
      </c>
      <c r="Z7" s="4">
        <v>80671</v>
      </c>
      <c r="AA7">
        <v>2068559000</v>
      </c>
      <c r="AC7" s="4">
        <v>13538639</v>
      </c>
      <c r="AD7" s="4">
        <v>346377</v>
      </c>
      <c r="AF7">
        <v>2012</v>
      </c>
      <c r="AI7" s="8">
        <v>228884</v>
      </c>
      <c r="AJ7" s="8">
        <v>343427</v>
      </c>
    </row>
    <row r="8" spans="1:36">
      <c r="A8">
        <v>1980</v>
      </c>
      <c r="B8" s="23">
        <f t="shared" si="8"/>
        <v>7.4572510306337119</v>
      </c>
      <c r="C8" s="23">
        <f t="shared" si="0"/>
        <v>0.23722309035756964</v>
      </c>
      <c r="D8" s="23">
        <f t="shared" si="1"/>
        <v>0.54217750313482616</v>
      </c>
      <c r="E8" s="23">
        <f t="shared" si="2"/>
        <v>2.5869964116429958</v>
      </c>
      <c r="F8" s="23">
        <f t="shared" si="3"/>
        <v>6.7446022889867438E-2</v>
      </c>
      <c r="G8" s="23">
        <f t="shared" si="4"/>
        <v>1.2772036136784215</v>
      </c>
      <c r="H8" s="23">
        <f t="shared" si="5"/>
        <v>0.59063246309750306</v>
      </c>
      <c r="I8" s="23">
        <f t="shared" si="6"/>
        <v>1.8365363769908098</v>
      </c>
      <c r="J8" s="23">
        <f t="shared" si="7"/>
        <v>3.7784410678700697E-2</v>
      </c>
      <c r="K8" s="23"/>
      <c r="L8" s="23">
        <f t="shared" si="9"/>
        <v>14.633250923104406</v>
      </c>
      <c r="N8">
        <v>1980</v>
      </c>
      <c r="O8" t="s">
        <v>28</v>
      </c>
      <c r="P8" t="s">
        <v>29</v>
      </c>
      <c r="Q8" t="s">
        <v>30</v>
      </c>
      <c r="R8" s="3">
        <f t="shared" si="10"/>
        <v>17199016</v>
      </c>
      <c r="S8" s="4">
        <v>547119</v>
      </c>
      <c r="T8" s="4">
        <v>1250450</v>
      </c>
      <c r="U8" s="4">
        <v>5966514</v>
      </c>
      <c r="V8" s="4">
        <v>155554</v>
      </c>
      <c r="W8" s="4">
        <v>2945676</v>
      </c>
      <c r="X8" s="4">
        <v>1362204</v>
      </c>
      <c r="Y8" s="4">
        <v>4235692</v>
      </c>
      <c r="Z8" s="4">
        <v>87144</v>
      </c>
      <c r="AA8">
        <v>2306348000</v>
      </c>
      <c r="AC8" s="4">
        <v>16731160</v>
      </c>
      <c r="AD8" s="4">
        <v>467856</v>
      </c>
    </row>
    <row r="9" spans="1:36">
      <c r="A9">
        <v>1981</v>
      </c>
      <c r="B9" s="23">
        <f t="shared" si="8"/>
        <v>6.8085980512631963</v>
      </c>
      <c r="C9" s="23">
        <f t="shared" si="0"/>
        <v>0.29438310965756803</v>
      </c>
      <c r="D9" s="23">
        <f t="shared" si="1"/>
        <v>0.50579763713243475</v>
      </c>
      <c r="E9" s="23">
        <f t="shared" si="2"/>
        <v>2.5535654916835187</v>
      </c>
      <c r="F9" s="23">
        <f t="shared" si="3"/>
        <v>8.7247675352446555E-2</v>
      </c>
      <c r="G9" s="23">
        <f t="shared" si="4"/>
        <v>1.2878870622841052</v>
      </c>
      <c r="H9" s="23">
        <f t="shared" si="5"/>
        <v>0.63921934416394932</v>
      </c>
      <c r="I9" s="23">
        <f t="shared" si="6"/>
        <v>1.7856404996661794</v>
      </c>
      <c r="J9" s="23">
        <f t="shared" si="7"/>
        <v>6.5255783800520564E-2</v>
      </c>
      <c r="K9" s="23"/>
      <c r="L9" s="23">
        <f t="shared" si="9"/>
        <v>14.02759465500392</v>
      </c>
      <c r="N9">
        <v>1981</v>
      </c>
      <c r="O9" t="s">
        <v>28</v>
      </c>
      <c r="P9" t="s">
        <v>29</v>
      </c>
      <c r="Q9" t="s">
        <v>30</v>
      </c>
      <c r="R9" s="3">
        <f t="shared" si="10"/>
        <v>17591545</v>
      </c>
      <c r="S9" s="4">
        <v>760605</v>
      </c>
      <c r="T9" s="4">
        <v>1306842</v>
      </c>
      <c r="U9" s="4">
        <v>6597711</v>
      </c>
      <c r="V9" s="4">
        <v>225424</v>
      </c>
      <c r="W9" s="4">
        <v>3327546</v>
      </c>
      <c r="X9" s="4">
        <v>1651567</v>
      </c>
      <c r="Y9" s="4">
        <v>4613604</v>
      </c>
      <c r="Z9" s="4">
        <v>168603</v>
      </c>
      <c r="AA9">
        <v>2583725000</v>
      </c>
      <c r="AC9" s="4">
        <v>17114720</v>
      </c>
      <c r="AD9" s="4">
        <v>476825</v>
      </c>
      <c r="AF9" t="s">
        <v>8</v>
      </c>
    </row>
    <row r="10" spans="1:36">
      <c r="A10">
        <v>1982</v>
      </c>
      <c r="B10" s="23">
        <f t="shared" si="8"/>
        <v>5.8907335100815894</v>
      </c>
      <c r="C10" s="23">
        <f t="shared" si="0"/>
        <v>0.20796928396717917</v>
      </c>
      <c r="D10" s="23">
        <f t="shared" si="1"/>
        <v>0.44939256038256264</v>
      </c>
      <c r="E10" s="23">
        <f t="shared" si="2"/>
        <v>2.0027032653132029</v>
      </c>
      <c r="F10" s="23">
        <f t="shared" si="3"/>
        <v>0.11859781483644521</v>
      </c>
      <c r="G10" s="23">
        <f t="shared" si="4"/>
        <v>1.1999798339298826</v>
      </c>
      <c r="H10" s="23">
        <f t="shared" si="5"/>
        <v>0.74804338523988234</v>
      </c>
      <c r="I10" s="23">
        <f t="shared" si="6"/>
        <v>1.8918708330683074</v>
      </c>
      <c r="J10" s="23">
        <f t="shared" si="7"/>
        <v>3.7795479909100899E-2</v>
      </c>
      <c r="K10" s="23"/>
      <c r="L10" s="23">
        <f t="shared" si="9"/>
        <v>12.547085966728149</v>
      </c>
      <c r="N10">
        <v>1982</v>
      </c>
      <c r="O10" t="s">
        <v>28</v>
      </c>
      <c r="P10" t="s">
        <v>29</v>
      </c>
      <c r="Q10" t="s">
        <v>30</v>
      </c>
      <c r="R10" s="3">
        <f t="shared" si="10"/>
        <v>16299801</v>
      </c>
      <c r="S10" s="4">
        <v>575456</v>
      </c>
      <c r="T10" s="4">
        <v>1243480</v>
      </c>
      <c r="U10" s="4">
        <v>5541528</v>
      </c>
      <c r="V10" s="4">
        <v>328163</v>
      </c>
      <c r="W10" s="4">
        <v>3320373</v>
      </c>
      <c r="X10" s="4">
        <v>2069854</v>
      </c>
      <c r="Y10" s="4">
        <v>5234852</v>
      </c>
      <c r="Z10" s="4">
        <v>104581</v>
      </c>
      <c r="AA10">
        <v>2767024000</v>
      </c>
      <c r="AC10" s="4">
        <v>15886957</v>
      </c>
      <c r="AD10" s="4">
        <v>412844</v>
      </c>
      <c r="AF10">
        <v>1992</v>
      </c>
      <c r="AG10" s="17"/>
      <c r="AH10" s="17"/>
      <c r="AI10" s="17">
        <v>584</v>
      </c>
      <c r="AJ10" s="17">
        <v>485353</v>
      </c>
    </row>
    <row r="11" spans="1:36">
      <c r="A11">
        <v>1983</v>
      </c>
      <c r="B11" s="23">
        <f t="shared" si="8"/>
        <v>5.5411847172482638</v>
      </c>
      <c r="C11" s="23">
        <f t="shared" si="0"/>
        <v>0.21579814610865752</v>
      </c>
      <c r="D11" s="23">
        <f t="shared" si="1"/>
        <v>0.42798494731933723</v>
      </c>
      <c r="E11" s="23">
        <f t="shared" si="2"/>
        <v>1.8228442587224292</v>
      </c>
      <c r="F11" s="23">
        <f t="shared" si="3"/>
        <v>9.5360131902005416E-2</v>
      </c>
      <c r="G11" s="23">
        <f t="shared" si="4"/>
        <v>1.129582696923966</v>
      </c>
      <c r="H11" s="23">
        <f t="shared" si="5"/>
        <v>0.75599109607360926</v>
      </c>
      <c r="I11" s="23">
        <f t="shared" si="6"/>
        <v>1.6478167763201275</v>
      </c>
      <c r="J11" s="23">
        <f t="shared" si="7"/>
        <v>4.0548505129766647E-2</v>
      </c>
      <c r="K11" s="23"/>
      <c r="L11" s="23">
        <f t="shared" si="9"/>
        <v>11.677111275748162</v>
      </c>
      <c r="N11">
        <v>1983</v>
      </c>
      <c r="O11" t="s">
        <v>28</v>
      </c>
      <c r="P11" t="s">
        <v>29</v>
      </c>
      <c r="Q11" t="s">
        <v>30</v>
      </c>
      <c r="R11" s="3">
        <f t="shared" si="10"/>
        <v>16387206</v>
      </c>
      <c r="S11" s="4">
        <v>638190</v>
      </c>
      <c r="T11" s="4">
        <v>1265700</v>
      </c>
      <c r="U11" s="4">
        <v>5390783</v>
      </c>
      <c r="V11" s="4">
        <v>282013</v>
      </c>
      <c r="W11" s="4">
        <v>3340568</v>
      </c>
      <c r="X11" s="4">
        <v>2235728</v>
      </c>
      <c r="Y11" s="4">
        <v>4873166</v>
      </c>
      <c r="Z11" s="4">
        <v>119916</v>
      </c>
      <c r="AA11">
        <v>2957347000</v>
      </c>
      <c r="AC11" s="4">
        <v>15885891</v>
      </c>
      <c r="AD11" s="4">
        <v>501315</v>
      </c>
      <c r="AF11">
        <v>1997</v>
      </c>
      <c r="AG11" s="17"/>
      <c r="AH11" s="17"/>
      <c r="AI11" s="18">
        <v>77705</v>
      </c>
      <c r="AJ11" s="18">
        <v>214904</v>
      </c>
    </row>
    <row r="12" spans="1:36">
      <c r="A12">
        <v>1984</v>
      </c>
      <c r="B12" s="23">
        <f t="shared" si="8"/>
        <v>5.3523773183302117</v>
      </c>
      <c r="C12" s="23">
        <f t="shared" si="0"/>
        <v>0.15082690464074547</v>
      </c>
      <c r="D12" s="23">
        <f t="shared" si="1"/>
        <v>0.497331573660103</v>
      </c>
      <c r="E12" s="23">
        <f t="shared" si="2"/>
        <v>1.6202906275980857</v>
      </c>
      <c r="F12" s="23">
        <f t="shared" si="3"/>
        <v>9.5667085165348803E-2</v>
      </c>
      <c r="G12" s="23">
        <f t="shared" si="4"/>
        <v>0.91919844089606251</v>
      </c>
      <c r="H12" s="23">
        <f t="shared" si="5"/>
        <v>0.61676281528541199</v>
      </c>
      <c r="I12" s="23">
        <f t="shared" si="6"/>
        <v>1.3704368165418259</v>
      </c>
      <c r="J12" s="23">
        <f t="shared" si="7"/>
        <v>3.739071018604169E-2</v>
      </c>
      <c r="K12" s="23"/>
      <c r="L12" s="23">
        <f t="shared" si="9"/>
        <v>10.660282292303839</v>
      </c>
      <c r="N12">
        <v>1984</v>
      </c>
      <c r="O12" t="s">
        <v>28</v>
      </c>
      <c r="P12" t="s">
        <v>29</v>
      </c>
      <c r="Q12" t="s">
        <v>30</v>
      </c>
      <c r="R12" s="3">
        <f t="shared" si="10"/>
        <v>17491735</v>
      </c>
      <c r="S12" s="4">
        <v>492907</v>
      </c>
      <c r="T12" s="4">
        <v>1625295</v>
      </c>
      <c r="U12" s="4">
        <v>5295160</v>
      </c>
      <c r="V12" s="4">
        <v>312643</v>
      </c>
      <c r="W12" s="4">
        <v>3003969</v>
      </c>
      <c r="X12" s="4">
        <v>2015600</v>
      </c>
      <c r="Y12" s="4">
        <v>4478630</v>
      </c>
      <c r="Z12" s="4">
        <v>122194</v>
      </c>
      <c r="AA12">
        <v>3268031000</v>
      </c>
      <c r="AC12" s="4">
        <v>16971281</v>
      </c>
      <c r="AD12" s="4">
        <v>520454</v>
      </c>
      <c r="AF12">
        <v>2002</v>
      </c>
      <c r="AG12" s="17"/>
      <c r="AH12" s="17"/>
      <c r="AI12" s="19">
        <v>62709</v>
      </c>
      <c r="AJ12" s="19">
        <v>828441</v>
      </c>
    </row>
    <row r="13" spans="1:36">
      <c r="A13">
        <v>1985</v>
      </c>
      <c r="B13" s="23">
        <f t="shared" si="8"/>
        <v>6.0352405130098843</v>
      </c>
      <c r="C13" s="23">
        <f t="shared" si="0"/>
        <v>0.15312414589029183</v>
      </c>
      <c r="D13" s="23">
        <f t="shared" si="1"/>
        <v>0.44741283118750991</v>
      </c>
      <c r="E13" s="23">
        <f t="shared" si="2"/>
        <v>1.5487082077069148</v>
      </c>
      <c r="F13" s="23">
        <f t="shared" si="3"/>
        <v>0.10884224349148768</v>
      </c>
      <c r="G13" s="23">
        <f t="shared" si="4"/>
        <v>1.0362112528713081</v>
      </c>
      <c r="H13" s="23">
        <f t="shared" si="5"/>
        <v>0.54925169636719384</v>
      </c>
      <c r="I13" s="23">
        <f t="shared" si="6"/>
        <v>1.2921852727996064</v>
      </c>
      <c r="J13" s="23">
        <f t="shared" si="7"/>
        <v>4.1413950151551367E-2</v>
      </c>
      <c r="K13" s="23"/>
      <c r="L13" s="23">
        <f t="shared" si="9"/>
        <v>11.212390113475747</v>
      </c>
      <c r="N13">
        <v>1985</v>
      </c>
      <c r="O13" t="s">
        <v>28</v>
      </c>
      <c r="P13" t="s">
        <v>29</v>
      </c>
      <c r="Q13" t="s">
        <v>30</v>
      </c>
      <c r="R13" s="3">
        <f t="shared" si="10"/>
        <v>21132111</v>
      </c>
      <c r="S13" s="4">
        <v>536157</v>
      </c>
      <c r="T13" s="4">
        <v>1566595</v>
      </c>
      <c r="U13" s="4">
        <v>5422729</v>
      </c>
      <c r="V13" s="4">
        <v>381106</v>
      </c>
      <c r="W13" s="4">
        <v>3628245</v>
      </c>
      <c r="X13" s="4">
        <v>1923179</v>
      </c>
      <c r="Y13" s="4">
        <v>4524526</v>
      </c>
      <c r="Z13" s="4">
        <v>145009</v>
      </c>
      <c r="AA13">
        <v>3501453000</v>
      </c>
      <c r="AC13" s="4">
        <v>20591905</v>
      </c>
      <c r="AD13" s="4">
        <v>540206</v>
      </c>
      <c r="AF13">
        <v>2007</v>
      </c>
      <c r="AG13" s="17"/>
      <c r="AH13" s="17"/>
      <c r="AI13" s="6">
        <v>228813</v>
      </c>
      <c r="AJ13" s="6">
        <v>581265</v>
      </c>
    </row>
    <row r="14" spans="1:36">
      <c r="A14">
        <v>1986</v>
      </c>
      <c r="B14" s="23">
        <f t="shared" si="8"/>
        <v>6.2497501114058585</v>
      </c>
      <c r="C14" s="23">
        <f t="shared" si="0"/>
        <v>0.18297179640128095</v>
      </c>
      <c r="D14" s="23">
        <f t="shared" si="1"/>
        <v>0.51112846186632699</v>
      </c>
      <c r="E14" s="23">
        <f t="shared" si="2"/>
        <v>1.5839485577050014</v>
      </c>
      <c r="F14" s="23">
        <f t="shared" si="3"/>
        <v>0.13176416767295659</v>
      </c>
      <c r="G14" s="23">
        <f t="shared" si="4"/>
        <v>1.1697666323423466</v>
      </c>
      <c r="H14" s="23">
        <f t="shared" si="5"/>
        <v>0.51478639980989604</v>
      </c>
      <c r="I14" s="23">
        <f t="shared" si="6"/>
        <v>1.5261594965479002</v>
      </c>
      <c r="J14" s="23">
        <f t="shared" si="7"/>
        <v>6.0481122432209468E-2</v>
      </c>
      <c r="K14" s="23"/>
      <c r="L14" s="23">
        <f t="shared" si="9"/>
        <v>11.930756746183777</v>
      </c>
      <c r="N14">
        <v>1986</v>
      </c>
      <c r="O14" t="s">
        <v>28</v>
      </c>
      <c r="P14" t="s">
        <v>29</v>
      </c>
      <c r="Q14" t="s">
        <v>30</v>
      </c>
      <c r="R14" s="3">
        <f t="shared" si="10"/>
        <v>23196910</v>
      </c>
      <c r="S14" s="4">
        <v>679128</v>
      </c>
      <c r="T14" s="4">
        <v>1897132</v>
      </c>
      <c r="U14" s="4">
        <v>5879069</v>
      </c>
      <c r="V14" s="4">
        <v>489063</v>
      </c>
      <c r="W14" s="4">
        <v>4341769</v>
      </c>
      <c r="X14" s="4">
        <v>1910709</v>
      </c>
      <c r="Y14" s="4">
        <v>5664576</v>
      </c>
      <c r="Z14" s="4">
        <v>224485</v>
      </c>
      <c r="AA14">
        <v>3711654000</v>
      </c>
      <c r="AC14" s="4">
        <v>22420524</v>
      </c>
      <c r="AD14" s="4">
        <v>776386</v>
      </c>
      <c r="AF14">
        <v>2012</v>
      </c>
      <c r="AG14" s="17"/>
      <c r="AH14" s="17"/>
      <c r="AI14" s="6">
        <v>228747</v>
      </c>
      <c r="AJ14" s="6">
        <v>243995</v>
      </c>
    </row>
    <row r="15" spans="1:36">
      <c r="A15">
        <v>1987</v>
      </c>
      <c r="B15" s="23">
        <f t="shared" si="8"/>
        <v>6.200243888202257</v>
      </c>
      <c r="C15" s="23">
        <f t="shared" si="0"/>
        <v>0.15172637824750718</v>
      </c>
      <c r="D15" s="23">
        <f t="shared" si="1"/>
        <v>0.57390446993018351</v>
      </c>
      <c r="E15" s="23">
        <f t="shared" si="2"/>
        <v>1.7160060198003719</v>
      </c>
      <c r="F15" s="23">
        <f t="shared" si="3"/>
        <v>0.17396791639278944</v>
      </c>
      <c r="G15" s="23">
        <f t="shared" si="4"/>
        <v>1.3021833196711952</v>
      </c>
      <c r="H15" s="23">
        <f t="shared" si="5"/>
        <v>0.47918829133600488</v>
      </c>
      <c r="I15" s="23">
        <f t="shared" si="6"/>
        <v>1.1532744719350916</v>
      </c>
      <c r="J15" s="23">
        <f t="shared" si="7"/>
        <v>5.8135739899957621E-2</v>
      </c>
      <c r="K15" s="23"/>
      <c r="L15" s="23">
        <f t="shared" si="9"/>
        <v>11.808630495415359</v>
      </c>
      <c r="N15">
        <v>1987</v>
      </c>
      <c r="O15" t="s">
        <v>28</v>
      </c>
      <c r="P15" t="s">
        <v>29</v>
      </c>
      <c r="Q15" t="s">
        <v>30</v>
      </c>
      <c r="R15" s="3">
        <f t="shared" si="10"/>
        <v>24431007</v>
      </c>
      <c r="S15" s="4">
        <v>597852</v>
      </c>
      <c r="T15" s="4">
        <v>2261373</v>
      </c>
      <c r="U15" s="4">
        <v>6761630</v>
      </c>
      <c r="V15" s="4">
        <v>685491</v>
      </c>
      <c r="W15" s="4">
        <v>5131032</v>
      </c>
      <c r="X15" s="4">
        <v>1888160</v>
      </c>
      <c r="Y15" s="4">
        <v>4544282</v>
      </c>
      <c r="Z15" s="4">
        <v>229074</v>
      </c>
      <c r="AA15">
        <v>3940330000</v>
      </c>
      <c r="AC15" s="4">
        <v>23494681</v>
      </c>
      <c r="AD15" s="4">
        <v>936326</v>
      </c>
      <c r="AF15" s="17"/>
      <c r="AG15" s="17"/>
      <c r="AH15" s="17"/>
      <c r="AI15" s="17"/>
      <c r="AJ15" s="17"/>
    </row>
    <row r="16" spans="1:36">
      <c r="A16">
        <v>1988</v>
      </c>
      <c r="B16" s="23">
        <f t="shared" si="8"/>
        <v>6.464262238740659</v>
      </c>
      <c r="C16" s="23">
        <f t="shared" si="0"/>
        <v>0.13888672392195603</v>
      </c>
      <c r="D16" s="23">
        <f t="shared" si="1"/>
        <v>0.56092443879361986</v>
      </c>
      <c r="E16" s="23">
        <f t="shared" si="2"/>
        <v>1.7801247584366413</v>
      </c>
      <c r="F16" s="23">
        <f t="shared" si="3"/>
        <v>0.18864032460105656</v>
      </c>
      <c r="G16" s="23">
        <f t="shared" si="4"/>
        <v>1.2232820126617701</v>
      </c>
      <c r="H16" s="23">
        <f t="shared" si="5"/>
        <v>0.56739289047813113</v>
      </c>
      <c r="I16" s="23">
        <f t="shared" si="6"/>
        <v>0.93375647220777169</v>
      </c>
      <c r="J16" s="23">
        <f t="shared" si="7"/>
        <v>3.7619560950966156E-2</v>
      </c>
      <c r="K16" s="23"/>
      <c r="L16" s="23">
        <f t="shared" si="9"/>
        <v>11.894889420792575</v>
      </c>
      <c r="N16">
        <v>1988</v>
      </c>
      <c r="O16" t="s">
        <v>28</v>
      </c>
      <c r="P16" t="s">
        <v>29</v>
      </c>
      <c r="Q16" t="s">
        <v>30</v>
      </c>
      <c r="R16" s="3">
        <f t="shared" si="10"/>
        <v>27536154</v>
      </c>
      <c r="S16" s="4">
        <v>591623</v>
      </c>
      <c r="T16" s="4">
        <v>2389399</v>
      </c>
      <c r="U16" s="4">
        <v>7582890</v>
      </c>
      <c r="V16" s="4">
        <v>803561</v>
      </c>
      <c r="W16" s="4">
        <v>5210878</v>
      </c>
      <c r="X16" s="4">
        <v>2416953</v>
      </c>
      <c r="Y16" s="4">
        <v>3977571</v>
      </c>
      <c r="Z16" s="4">
        <v>160250</v>
      </c>
      <c r="AA16">
        <v>4259752000</v>
      </c>
      <c r="AC16" s="4">
        <v>26316528</v>
      </c>
      <c r="AD16" s="4">
        <v>1219626</v>
      </c>
      <c r="AF16" s="17"/>
      <c r="AG16" s="17"/>
      <c r="AH16" s="17"/>
      <c r="AI16" s="17"/>
      <c r="AJ16" s="17"/>
    </row>
    <row r="17" spans="1:36">
      <c r="A17">
        <v>1989</v>
      </c>
      <c r="B17" s="23">
        <f t="shared" si="8"/>
        <v>6.1948174077043578</v>
      </c>
      <c r="C17" s="23">
        <f t="shared" si="0"/>
        <v>0.15511860296849639</v>
      </c>
      <c r="D17" s="23">
        <f t="shared" si="1"/>
        <v>0.53594331566836795</v>
      </c>
      <c r="E17" s="23">
        <f t="shared" si="2"/>
        <v>1.6572944573726787</v>
      </c>
      <c r="F17" s="23">
        <f t="shared" si="3"/>
        <v>0.22186349088396529</v>
      </c>
      <c r="G17" s="23">
        <f t="shared" si="4"/>
        <v>1.1866441563295114</v>
      </c>
      <c r="H17" s="23">
        <f t="shared" si="5"/>
        <v>0.63288138834025376</v>
      </c>
      <c r="I17" s="23">
        <f t="shared" si="6"/>
        <v>0.79283602001594844</v>
      </c>
      <c r="J17" s="23">
        <f t="shared" si="7"/>
        <v>4.8742484784880705E-2</v>
      </c>
      <c r="K17" s="23"/>
      <c r="L17" s="23">
        <f t="shared" si="9"/>
        <v>11.42614132406846</v>
      </c>
      <c r="N17">
        <v>1989</v>
      </c>
      <c r="O17" t="s">
        <v>28</v>
      </c>
      <c r="P17" t="s">
        <v>29</v>
      </c>
      <c r="Q17" t="s">
        <v>30</v>
      </c>
      <c r="R17" s="3">
        <f t="shared" si="10"/>
        <v>28510594</v>
      </c>
      <c r="S17" s="4">
        <v>713907</v>
      </c>
      <c r="T17" s="4">
        <v>2466588</v>
      </c>
      <c r="U17" s="4">
        <v>7627416</v>
      </c>
      <c r="V17" s="4">
        <v>1021089</v>
      </c>
      <c r="W17" s="4">
        <v>5461328</v>
      </c>
      <c r="X17" s="4">
        <v>2912729</v>
      </c>
      <c r="Y17" s="4">
        <v>3648893</v>
      </c>
      <c r="Z17" s="4">
        <v>224329</v>
      </c>
      <c r="AA17">
        <v>4602330000</v>
      </c>
      <c r="AC17" s="4">
        <v>27335203</v>
      </c>
      <c r="AD17" s="4">
        <v>1175391</v>
      </c>
      <c r="AF17">
        <v>1992</v>
      </c>
      <c r="AG17" s="17"/>
      <c r="AH17" s="17"/>
      <c r="AI17" s="20" t="e">
        <f>+AI10/#REF!</f>
        <v>#REF!</v>
      </c>
      <c r="AJ17" s="20" t="e">
        <f>+AJ10/#REF!</f>
        <v>#REF!</v>
      </c>
    </row>
    <row r="18" spans="1:36">
      <c r="A18">
        <v>1990</v>
      </c>
      <c r="B18" s="23">
        <f t="shared" si="8"/>
        <v>5.9999517233634165</v>
      </c>
      <c r="C18" s="23">
        <f t="shared" si="0"/>
        <v>0.14621520374479413</v>
      </c>
      <c r="D18" s="23">
        <f t="shared" si="1"/>
        <v>0.60831978280423027</v>
      </c>
      <c r="E18" s="23">
        <f t="shared" si="2"/>
        <v>1.5078544655786559</v>
      </c>
      <c r="F18" s="23">
        <f t="shared" si="3"/>
        <v>0.27159944792802199</v>
      </c>
      <c r="G18" s="23">
        <f t="shared" si="4"/>
        <v>1.1882633359605916</v>
      </c>
      <c r="H18" s="23">
        <f t="shared" si="5"/>
        <v>0.59141620945350637</v>
      </c>
      <c r="I18" s="23">
        <f t="shared" si="6"/>
        <v>0.60305517467243996</v>
      </c>
      <c r="J18" s="23">
        <f t="shared" si="7"/>
        <v>5.1392525262897996E-2</v>
      </c>
      <c r="K18" s="23"/>
      <c r="L18" s="23">
        <f t="shared" si="9"/>
        <v>10.968067868768554</v>
      </c>
      <c r="N18">
        <v>1990</v>
      </c>
      <c r="O18" t="s">
        <v>28</v>
      </c>
      <c r="P18" t="s">
        <v>29</v>
      </c>
      <c r="Q18" t="s">
        <v>30</v>
      </c>
      <c r="R18" s="3">
        <f t="shared" si="10"/>
        <v>29330722</v>
      </c>
      <c r="S18" s="4">
        <v>714772</v>
      </c>
      <c r="T18" s="4">
        <v>2973767</v>
      </c>
      <c r="U18" s="4">
        <v>7371136</v>
      </c>
      <c r="V18" s="4">
        <v>1327712</v>
      </c>
      <c r="W18" s="4">
        <v>5808817</v>
      </c>
      <c r="X18" s="4">
        <v>2891134</v>
      </c>
      <c r="Y18" s="4">
        <v>2948031</v>
      </c>
      <c r="Z18" s="4">
        <v>251232</v>
      </c>
      <c r="AA18">
        <v>4888493000</v>
      </c>
      <c r="AC18" s="4">
        <v>28118075</v>
      </c>
      <c r="AD18" s="4">
        <v>1212647</v>
      </c>
      <c r="AF18">
        <v>1997</v>
      </c>
      <c r="AG18" s="17"/>
      <c r="AH18" s="17"/>
      <c r="AI18" s="20">
        <f>+AI11/AI3</f>
        <v>0.75305028734239776</v>
      </c>
      <c r="AJ18" s="20">
        <f>+AJ11/AJ3</f>
        <v>0.71612228168507197</v>
      </c>
    </row>
    <row r="19" spans="1:36">
      <c r="A19">
        <v>1991</v>
      </c>
      <c r="B19" s="23">
        <f t="shared" si="8"/>
        <v>6.2747006524204059</v>
      </c>
      <c r="C19" s="23">
        <f t="shared" si="0"/>
        <v>0.15255833097522703</v>
      </c>
      <c r="D19" s="23">
        <f t="shared" si="1"/>
        <v>0.64800979125317348</v>
      </c>
      <c r="E19" s="23">
        <f t="shared" si="2"/>
        <v>1.5903923822942163</v>
      </c>
      <c r="F19" s="23">
        <f t="shared" si="3"/>
        <v>0.21742914302788766</v>
      </c>
      <c r="G19" s="23">
        <f t="shared" si="4"/>
        <v>1.235459652636099</v>
      </c>
      <c r="H19" s="23">
        <f t="shared" si="5"/>
        <v>0.64568882099301672</v>
      </c>
      <c r="I19" s="23">
        <f t="shared" si="6"/>
        <v>0.57237908851110819</v>
      </c>
      <c r="J19" s="23">
        <f t="shared" si="7"/>
        <v>5.1554470276976898E-2</v>
      </c>
      <c r="K19" s="23"/>
      <c r="L19" s="23">
        <f t="shared" si="9"/>
        <v>11.388172332388111</v>
      </c>
      <c r="N19">
        <v>1991</v>
      </c>
      <c r="O19" t="s">
        <v>28</v>
      </c>
      <c r="P19" t="s">
        <v>29</v>
      </c>
      <c r="Q19" t="s">
        <v>30</v>
      </c>
      <c r="R19" s="3">
        <f t="shared" si="10"/>
        <v>31709137</v>
      </c>
      <c r="S19" s="4">
        <v>770952</v>
      </c>
      <c r="T19" s="4">
        <v>3274711</v>
      </c>
      <c r="U19" s="4">
        <v>8037032</v>
      </c>
      <c r="V19" s="4">
        <v>1098776</v>
      </c>
      <c r="W19" s="4">
        <v>6243383</v>
      </c>
      <c r="X19" s="4">
        <v>3262982</v>
      </c>
      <c r="Y19" s="4">
        <v>2892512</v>
      </c>
      <c r="Z19" s="4">
        <v>260530</v>
      </c>
      <c r="AA19">
        <v>5053490000</v>
      </c>
      <c r="AC19" s="4">
        <v>30350899</v>
      </c>
      <c r="AD19" s="4">
        <v>1358238</v>
      </c>
      <c r="AF19">
        <v>2002</v>
      </c>
      <c r="AG19" s="17"/>
      <c r="AH19" s="17"/>
      <c r="AI19" s="20">
        <f t="shared" ref="AI19" si="11">+AI12/AI5</f>
        <v>0.66095049379723225</v>
      </c>
      <c r="AJ19" s="20">
        <f t="shared" ref="AJ19:AJ21" si="12">+AJ12/AJ5</f>
        <v>0.9390253163839567</v>
      </c>
    </row>
    <row r="20" spans="1:36">
      <c r="A20">
        <v>1992</v>
      </c>
      <c r="B20" s="23">
        <f t="shared" si="8"/>
        <v>6.0346382613700627</v>
      </c>
      <c r="C20" s="23">
        <f t="shared" si="0"/>
        <v>0.10097451071680298</v>
      </c>
      <c r="D20" s="23">
        <f t="shared" si="1"/>
        <v>0.73226993106089477</v>
      </c>
      <c r="E20" s="23">
        <f t="shared" si="2"/>
        <v>1.5232708833116846</v>
      </c>
      <c r="F20" s="23">
        <f t="shared" si="3"/>
        <v>0.18998699590617349</v>
      </c>
      <c r="G20" s="23">
        <f t="shared" si="4"/>
        <v>1.1893184573314977</v>
      </c>
      <c r="H20" s="23">
        <f t="shared" si="5"/>
        <v>0.67548526455793678</v>
      </c>
      <c r="I20" s="23">
        <f t="shared" si="6"/>
        <v>0.56053311228966496</v>
      </c>
      <c r="J20" s="23">
        <f t="shared" si="7"/>
        <v>4.5627665126250085E-2</v>
      </c>
      <c r="K20" s="23"/>
      <c r="L20" s="23">
        <f t="shared" si="9"/>
        <v>11.052105081670968</v>
      </c>
      <c r="N20">
        <v>1992</v>
      </c>
      <c r="O20" t="s">
        <v>28</v>
      </c>
      <c r="P20" t="s">
        <v>29</v>
      </c>
      <c r="Q20" t="s">
        <v>30</v>
      </c>
      <c r="R20" s="3">
        <f t="shared" si="10"/>
        <v>32586069</v>
      </c>
      <c r="S20" s="4">
        <v>545246</v>
      </c>
      <c r="T20" s="4">
        <v>3954139</v>
      </c>
      <c r="U20" s="4">
        <v>8225416</v>
      </c>
      <c r="V20" s="4">
        <v>1025899</v>
      </c>
      <c r="W20" s="4">
        <v>6422127</v>
      </c>
      <c r="X20" s="4">
        <v>3647511</v>
      </c>
      <c r="Y20" s="4">
        <v>3026788</v>
      </c>
      <c r="Z20" s="4">
        <v>246382</v>
      </c>
      <c r="AA20">
        <v>5399838000</v>
      </c>
      <c r="AC20" s="4">
        <v>30981431</v>
      </c>
      <c r="AD20" s="4">
        <v>1604638</v>
      </c>
      <c r="AF20">
        <v>2007</v>
      </c>
      <c r="AG20" s="17"/>
      <c r="AH20" s="17"/>
      <c r="AI20" s="20">
        <f t="shared" ref="AI20" si="13">+AI13/AI6</f>
        <v>0.99763685116958423</v>
      </c>
      <c r="AJ20" s="20">
        <f t="shared" si="12"/>
        <v>0.83877470623801398</v>
      </c>
    </row>
    <row r="21" spans="1:36">
      <c r="A21">
        <v>1993</v>
      </c>
      <c r="B21" s="23">
        <f t="shared" si="8"/>
        <v>5.6890229776793433</v>
      </c>
      <c r="C21" s="23">
        <f t="shared" si="0"/>
        <v>0.11546133982124884</v>
      </c>
      <c r="D21" s="23">
        <f t="shared" si="1"/>
        <v>0.78332746199684333</v>
      </c>
      <c r="E21" s="23">
        <f t="shared" si="2"/>
        <v>1.6196358423274759</v>
      </c>
      <c r="F21" s="23">
        <f t="shared" si="3"/>
        <v>0.15080412476465874</v>
      </c>
      <c r="G21" s="23">
        <f t="shared" si="4"/>
        <v>0.84464213051111847</v>
      </c>
      <c r="H21" s="23">
        <f t="shared" si="5"/>
        <v>0.6201919341672405</v>
      </c>
      <c r="I21" s="23">
        <f t="shared" si="6"/>
        <v>0.4752823829040872</v>
      </c>
      <c r="J21" s="23">
        <f t="shared" si="7"/>
        <v>3.3777922994317755E-2</v>
      </c>
      <c r="K21" s="23"/>
      <c r="L21" s="23">
        <f t="shared" si="9"/>
        <v>10.332146117166333</v>
      </c>
      <c r="N21">
        <v>1993</v>
      </c>
      <c r="O21" t="s">
        <v>28</v>
      </c>
      <c r="P21" t="s">
        <v>29</v>
      </c>
      <c r="Q21" t="s">
        <v>30</v>
      </c>
      <c r="R21" s="3">
        <f t="shared" si="10"/>
        <v>32072197</v>
      </c>
      <c r="S21" s="4">
        <v>650920</v>
      </c>
      <c r="T21" s="4">
        <v>4416054</v>
      </c>
      <c r="U21" s="4">
        <v>9130791</v>
      </c>
      <c r="V21" s="4">
        <v>850167</v>
      </c>
      <c r="W21" s="4">
        <v>4761719</v>
      </c>
      <c r="X21" s="4">
        <v>3496368</v>
      </c>
      <c r="Y21" s="4">
        <v>2679432</v>
      </c>
      <c r="Z21" s="4">
        <v>190425</v>
      </c>
      <c r="AA21">
        <v>5637558000</v>
      </c>
      <c r="AC21" s="4">
        <v>30502509</v>
      </c>
      <c r="AD21" s="4">
        <v>1569688</v>
      </c>
      <c r="AF21">
        <v>2012</v>
      </c>
      <c r="AG21" s="17"/>
      <c r="AH21" s="17"/>
      <c r="AI21" s="20">
        <f t="shared" ref="AI21" si="14">+AI14/AI7</f>
        <v>0.99940144352597826</v>
      </c>
      <c r="AJ21" s="20">
        <f t="shared" si="12"/>
        <v>0.71047122095816573</v>
      </c>
    </row>
    <row r="22" spans="1:36">
      <c r="A22">
        <v>1994</v>
      </c>
      <c r="B22" s="23">
        <f t="shared" si="8"/>
        <v>5.8757936403504329</v>
      </c>
      <c r="C22" s="23">
        <f t="shared" si="0"/>
        <v>0.11102395041084742</v>
      </c>
      <c r="D22" s="23">
        <f t="shared" si="1"/>
        <v>0.79248881700099261</v>
      </c>
      <c r="E22" s="23">
        <f t="shared" si="2"/>
        <v>1.1548738239209899</v>
      </c>
      <c r="F22" s="23">
        <f t="shared" si="3"/>
        <v>0.21654901659112363</v>
      </c>
      <c r="G22" s="23">
        <f t="shared" si="4"/>
        <v>0.91291819422822973</v>
      </c>
      <c r="H22" s="23">
        <f t="shared" si="5"/>
        <v>0.81315349437931572</v>
      </c>
      <c r="I22" s="23">
        <f t="shared" si="6"/>
        <v>0.49604622193790965</v>
      </c>
      <c r="J22" s="23">
        <f t="shared" si="7"/>
        <v>3.7816553605180242E-2</v>
      </c>
      <c r="K22" s="23"/>
      <c r="L22" s="23">
        <f t="shared" si="9"/>
        <v>10.410663712425022</v>
      </c>
      <c r="N22">
        <v>1994</v>
      </c>
      <c r="O22" t="s">
        <v>28</v>
      </c>
      <c r="P22" t="s">
        <v>29</v>
      </c>
      <c r="Q22" t="s">
        <v>30</v>
      </c>
      <c r="R22" s="3">
        <f t="shared" si="10"/>
        <v>34830224</v>
      </c>
      <c r="S22" s="4">
        <v>658122</v>
      </c>
      <c r="T22" s="4">
        <v>4697674</v>
      </c>
      <c r="U22" s="4">
        <v>6845801</v>
      </c>
      <c r="V22" s="4">
        <v>1283648</v>
      </c>
      <c r="W22" s="4">
        <v>5411549</v>
      </c>
      <c r="X22" s="4">
        <v>4820169</v>
      </c>
      <c r="Y22" s="4">
        <v>2940437</v>
      </c>
      <c r="Z22" s="4">
        <v>224167</v>
      </c>
      <c r="AA22">
        <v>5927748000</v>
      </c>
      <c r="AC22" s="4">
        <v>33177549</v>
      </c>
      <c r="AD22" s="4">
        <v>1652675</v>
      </c>
      <c r="AF22" s="17"/>
      <c r="AG22" s="17"/>
      <c r="AH22" s="17"/>
      <c r="AI22" s="17"/>
      <c r="AJ22" s="17"/>
    </row>
    <row r="23" spans="1:36">
      <c r="A23">
        <v>1995</v>
      </c>
      <c r="B23" s="23">
        <f t="shared" si="8"/>
        <v>5.9246239945988464</v>
      </c>
      <c r="C23" s="23">
        <f t="shared" si="0"/>
        <v>0.10382406833211801</v>
      </c>
      <c r="D23" s="23">
        <f t="shared" si="1"/>
        <v>0.50150233135228317</v>
      </c>
      <c r="E23" s="23">
        <f t="shared" si="2"/>
        <v>1.1354616055196625</v>
      </c>
      <c r="F23" s="23">
        <f t="shared" si="3"/>
        <v>0.22285466716141097</v>
      </c>
      <c r="G23" s="23">
        <f t="shared" si="4"/>
        <v>0.83880286762469958</v>
      </c>
      <c r="H23" s="23">
        <f t="shared" si="5"/>
        <v>0.86000070480333035</v>
      </c>
      <c r="I23" s="23">
        <f t="shared" si="6"/>
        <v>0.44033353462218794</v>
      </c>
      <c r="J23" s="23">
        <f t="shared" si="7"/>
        <v>4.4600177986759582E-2</v>
      </c>
      <c r="K23" s="23"/>
      <c r="L23" s="23">
        <f t="shared" si="9"/>
        <v>10.072003952001298</v>
      </c>
      <c r="N23">
        <v>1995</v>
      </c>
      <c r="O23" t="s">
        <v>28</v>
      </c>
      <c r="P23" t="s">
        <v>29</v>
      </c>
      <c r="Q23" t="s">
        <v>30</v>
      </c>
      <c r="R23" s="3">
        <f t="shared" si="10"/>
        <v>37154816</v>
      </c>
      <c r="S23" s="4">
        <v>651107</v>
      </c>
      <c r="T23" s="4">
        <v>3145048</v>
      </c>
      <c r="U23" s="4">
        <v>7120767</v>
      </c>
      <c r="V23" s="4">
        <v>1397578</v>
      </c>
      <c r="W23" s="4">
        <v>5260345</v>
      </c>
      <c r="X23" s="4">
        <v>5393282</v>
      </c>
      <c r="Y23" s="4">
        <v>2761443</v>
      </c>
      <c r="Z23" s="4">
        <v>279699</v>
      </c>
      <c r="AA23">
        <v>6271253000</v>
      </c>
      <c r="AC23" s="4">
        <v>35522066</v>
      </c>
      <c r="AD23" s="4">
        <v>1632750</v>
      </c>
      <c r="AF23" s="17" t="s">
        <v>12</v>
      </c>
      <c r="AG23" s="17"/>
      <c r="AH23" s="17"/>
      <c r="AI23" s="21">
        <f>AVERAGE(AI18:AI21)</f>
        <v>0.85275976895879813</v>
      </c>
      <c r="AJ23" s="21">
        <f>AVERAGE(AJ18:AJ21)</f>
        <v>0.80109838131630207</v>
      </c>
    </row>
    <row r="24" spans="1:36">
      <c r="A24">
        <v>1996</v>
      </c>
      <c r="B24" s="23">
        <f t="shared" si="8"/>
        <v>5.7174531327695792</v>
      </c>
      <c r="C24" s="23">
        <f t="shared" si="0"/>
        <v>0.15373698466327251</v>
      </c>
      <c r="D24" s="23">
        <f t="shared" si="1"/>
        <v>0.4474834637057824</v>
      </c>
      <c r="E24" s="23">
        <f t="shared" si="2"/>
        <v>1.0770940589522833</v>
      </c>
      <c r="F24" s="23">
        <f t="shared" si="3"/>
        <v>0.14844987733923026</v>
      </c>
      <c r="G24" s="23">
        <f t="shared" si="4"/>
        <v>0.7228954251213463</v>
      </c>
      <c r="H24" s="23">
        <f t="shared" si="5"/>
        <v>0.86373567768385218</v>
      </c>
      <c r="I24" s="23">
        <f t="shared" si="6"/>
        <v>0.3864669041262993</v>
      </c>
      <c r="J24" s="23">
        <f t="shared" si="7"/>
        <v>3.8664206941412774E-2</v>
      </c>
      <c r="K24" s="23"/>
      <c r="L24" s="23">
        <f t="shared" si="9"/>
        <v>9.5559797313030561</v>
      </c>
      <c r="N24">
        <v>1996</v>
      </c>
      <c r="O24" t="s">
        <v>28</v>
      </c>
      <c r="P24" t="s">
        <v>29</v>
      </c>
      <c r="Q24" t="s">
        <v>30</v>
      </c>
      <c r="R24" s="3">
        <f t="shared" si="10"/>
        <v>38058627</v>
      </c>
      <c r="S24" s="4">
        <v>1023361</v>
      </c>
      <c r="T24" s="4">
        <v>2978705</v>
      </c>
      <c r="U24" s="4">
        <v>7169752</v>
      </c>
      <c r="V24" s="4">
        <v>988167</v>
      </c>
      <c r="W24" s="4">
        <v>4812004</v>
      </c>
      <c r="X24" s="4">
        <v>5749517</v>
      </c>
      <c r="Y24" s="4">
        <v>2572544</v>
      </c>
      <c r="Z24" s="4">
        <v>257371</v>
      </c>
      <c r="AA24">
        <v>6656570000</v>
      </c>
      <c r="AC24" s="4">
        <v>36376070</v>
      </c>
      <c r="AD24" s="4">
        <v>1682557</v>
      </c>
    </row>
    <row r="25" spans="1:36">
      <c r="A25">
        <v>1997</v>
      </c>
      <c r="B25" s="23">
        <f t="shared" si="8"/>
        <v>5.6715958946816905</v>
      </c>
      <c r="C25" s="23">
        <f t="shared" si="0"/>
        <v>0.14493291146259463</v>
      </c>
      <c r="D25" s="23">
        <f t="shared" si="1"/>
        <v>0.59795155615758133</v>
      </c>
      <c r="E25" s="23">
        <f t="shared" si="2"/>
        <v>1.1915972696091246</v>
      </c>
      <c r="F25" s="23">
        <f t="shared" si="3"/>
        <v>0.15189298651213159</v>
      </c>
      <c r="G25" s="23">
        <f t="shared" si="4"/>
        <v>1.0414112017544752</v>
      </c>
      <c r="H25" s="23">
        <f t="shared" si="5"/>
        <v>0.79281640022496758</v>
      </c>
      <c r="I25" s="23">
        <f t="shared" si="6"/>
        <v>0.39773170922151946</v>
      </c>
      <c r="J25" s="23">
        <f t="shared" si="7"/>
        <v>4.7150250712076618E-2</v>
      </c>
      <c r="K25" s="23"/>
      <c r="L25" s="23">
        <f t="shared" si="9"/>
        <v>10.037080180336163</v>
      </c>
      <c r="N25">
        <v>1997</v>
      </c>
      <c r="O25" t="s">
        <v>28</v>
      </c>
      <c r="P25" t="s">
        <v>29</v>
      </c>
      <c r="Q25" t="s">
        <v>30</v>
      </c>
      <c r="R25" s="3">
        <f t="shared" si="10"/>
        <v>40095143</v>
      </c>
      <c r="S25" s="4">
        <v>1024598</v>
      </c>
      <c r="T25" s="4">
        <v>4227197</v>
      </c>
      <c r="U25" s="4">
        <v>8423954</v>
      </c>
      <c r="V25" s="4">
        <v>1073802</v>
      </c>
      <c r="W25" s="4">
        <v>7362219</v>
      </c>
      <c r="X25" s="4">
        <v>5604787</v>
      </c>
      <c r="Y25" s="4">
        <v>2811750</v>
      </c>
      <c r="Z25" s="4">
        <v>333327</v>
      </c>
      <c r="AA25">
        <v>7069464000</v>
      </c>
      <c r="AC25" s="4">
        <v>38318692</v>
      </c>
      <c r="AD25" s="4">
        <v>1776451</v>
      </c>
      <c r="AH25" t="s">
        <v>9</v>
      </c>
      <c r="AI25" s="22">
        <v>0.15</v>
      </c>
      <c r="AJ25" s="22">
        <v>0.2</v>
      </c>
    </row>
    <row r="26" spans="1:36">
      <c r="A26">
        <v>1998</v>
      </c>
      <c r="B26" s="23">
        <f t="shared" si="8"/>
        <v>5.6358665965070536</v>
      </c>
      <c r="C26" s="23">
        <f t="shared" si="0"/>
        <v>0.12513573643196166</v>
      </c>
      <c r="D26" s="23">
        <f t="shared" si="1"/>
        <v>0.58067511483361489</v>
      </c>
      <c r="E26" s="23">
        <f t="shared" si="2"/>
        <v>1.0498491963954839</v>
      </c>
      <c r="F26" s="23">
        <f t="shared" si="3"/>
        <v>0.13913402991806359</v>
      </c>
      <c r="G26" s="23">
        <f t="shared" si="4"/>
        <v>0.97919081700341959</v>
      </c>
      <c r="H26" s="23">
        <f t="shared" si="5"/>
        <v>0.56953965007233553</v>
      </c>
      <c r="I26" s="23">
        <f t="shared" si="6"/>
        <v>0.32282178798872702</v>
      </c>
      <c r="J26" s="23">
        <f t="shared" si="7"/>
        <v>0.11756957604866862</v>
      </c>
      <c r="K26" s="23"/>
      <c r="L26" s="23">
        <f t="shared" si="9"/>
        <v>9.5197825051993306</v>
      </c>
      <c r="N26">
        <v>1998</v>
      </c>
      <c r="O26" t="s">
        <v>28</v>
      </c>
      <c r="P26" t="s">
        <v>29</v>
      </c>
      <c r="Q26" t="s">
        <v>30</v>
      </c>
      <c r="R26" s="3">
        <f t="shared" si="10"/>
        <v>42735142</v>
      </c>
      <c r="S26" s="4">
        <v>948868</v>
      </c>
      <c r="T26" s="4">
        <v>4403091</v>
      </c>
      <c r="U26" s="4">
        <v>7960702</v>
      </c>
      <c r="V26" s="4">
        <v>1055013</v>
      </c>
      <c r="W26" s="4">
        <v>7424920</v>
      </c>
      <c r="X26" s="4">
        <v>4318654</v>
      </c>
      <c r="Y26" s="4">
        <v>2447864</v>
      </c>
      <c r="Z26" s="4">
        <v>891496</v>
      </c>
      <c r="AA26">
        <v>7582710000</v>
      </c>
      <c r="AC26" s="4">
        <v>41079329</v>
      </c>
      <c r="AD26" s="4">
        <v>1655813</v>
      </c>
      <c r="AH26" t="s">
        <v>10</v>
      </c>
      <c r="AI26" s="22"/>
      <c r="AJ26" s="22">
        <f>0.8/3*2</f>
        <v>0.53333333333333333</v>
      </c>
    </row>
    <row r="27" spans="1:36">
      <c r="A27">
        <v>1999</v>
      </c>
      <c r="B27" s="23">
        <f t="shared" si="8"/>
        <v>5.7593008561433434</v>
      </c>
      <c r="C27" s="23">
        <f t="shared" si="0"/>
        <v>0.1487443059785237</v>
      </c>
      <c r="D27" s="23">
        <f t="shared" si="1"/>
        <v>0.67148638463909671</v>
      </c>
      <c r="E27" s="23">
        <f t="shared" si="2"/>
        <v>1.0176990485361666</v>
      </c>
      <c r="F27" s="23">
        <f t="shared" si="3"/>
        <v>0.10729342039354962</v>
      </c>
      <c r="G27" s="23">
        <f t="shared" si="4"/>
        <v>1.0744483091760815</v>
      </c>
      <c r="H27" s="23">
        <f t="shared" si="5"/>
        <v>0.540964325210466</v>
      </c>
      <c r="I27" s="23">
        <f t="shared" si="6"/>
        <v>0.34211513537826893</v>
      </c>
      <c r="J27" s="23">
        <f t="shared" si="7"/>
        <v>3.7604246609264778E-2</v>
      </c>
      <c r="K27" s="23"/>
      <c r="L27" s="23">
        <f t="shared" si="9"/>
        <v>9.6996560320647589</v>
      </c>
      <c r="N27">
        <v>1999</v>
      </c>
      <c r="O27" t="s">
        <v>28</v>
      </c>
      <c r="P27" t="s">
        <v>29</v>
      </c>
      <c r="Q27" t="s">
        <v>30</v>
      </c>
      <c r="R27" s="3">
        <f t="shared" si="10"/>
        <v>45979914</v>
      </c>
      <c r="S27" s="4">
        <v>1187514</v>
      </c>
      <c r="T27" s="4">
        <v>5360874</v>
      </c>
      <c r="U27" s="4">
        <v>8124895</v>
      </c>
      <c r="V27" s="4">
        <v>856587</v>
      </c>
      <c r="W27" s="4">
        <v>8577958</v>
      </c>
      <c r="X27" s="4">
        <v>4318839</v>
      </c>
      <c r="Y27" s="4">
        <v>2731308</v>
      </c>
      <c r="Z27" s="4">
        <v>300217</v>
      </c>
      <c r="AA27">
        <v>7983593000</v>
      </c>
      <c r="AC27" s="4">
        <v>43485087</v>
      </c>
      <c r="AD27" s="4">
        <v>2494827</v>
      </c>
      <c r="AH27" t="s">
        <v>11</v>
      </c>
      <c r="AI27" s="22">
        <v>0.85</v>
      </c>
      <c r="AJ27" s="22">
        <f>0.8/3</f>
        <v>0.26666666666666666</v>
      </c>
    </row>
    <row r="28" spans="1:36">
      <c r="A28">
        <v>2000</v>
      </c>
      <c r="B28" s="23">
        <f t="shared" si="8"/>
        <v>5.826140628349294</v>
      </c>
      <c r="C28" s="23">
        <f t="shared" si="0"/>
        <v>0.12723615528558435</v>
      </c>
      <c r="D28" s="23">
        <f t="shared" si="1"/>
        <v>0.67755114100491853</v>
      </c>
      <c r="E28" s="23">
        <f t="shared" si="2"/>
        <v>0.97112779602690447</v>
      </c>
      <c r="F28" s="23">
        <f t="shared" si="3"/>
        <v>9.704989832629439E-2</v>
      </c>
      <c r="G28" s="23">
        <f t="shared" si="4"/>
        <v>0.99064845230025889</v>
      </c>
      <c r="H28" s="23">
        <f t="shared" si="5"/>
        <v>0.62737032981675567</v>
      </c>
      <c r="I28" s="23">
        <f t="shared" si="6"/>
        <v>0.40267955112941817</v>
      </c>
      <c r="J28" s="23">
        <f t="shared" si="7"/>
        <v>3.7938138357346871E-2</v>
      </c>
      <c r="K28" s="23"/>
      <c r="L28" s="23">
        <f t="shared" si="9"/>
        <v>9.7577420905967767</v>
      </c>
      <c r="N28">
        <v>2000</v>
      </c>
      <c r="O28" t="s">
        <v>28</v>
      </c>
      <c r="P28" t="s">
        <v>29</v>
      </c>
      <c r="Q28" t="s">
        <v>30</v>
      </c>
      <c r="R28" s="3">
        <f t="shared" si="10"/>
        <v>50282798</v>
      </c>
      <c r="S28" s="4">
        <v>1098118</v>
      </c>
      <c r="T28" s="4">
        <v>5847639</v>
      </c>
      <c r="U28" s="4">
        <v>8381367</v>
      </c>
      <c r="V28" s="4">
        <v>837594</v>
      </c>
      <c r="W28" s="4">
        <v>8549841</v>
      </c>
      <c r="X28" s="4">
        <v>5414551</v>
      </c>
      <c r="Y28" s="4">
        <v>3475346</v>
      </c>
      <c r="Z28" s="4">
        <v>327427</v>
      </c>
      <c r="AA28">
        <v>8630550000</v>
      </c>
      <c r="AC28" s="4">
        <v>47015516</v>
      </c>
      <c r="AD28" s="4">
        <v>3267282</v>
      </c>
    </row>
    <row r="29" spans="1:36"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R29" s="3"/>
      <c r="S29" s="4"/>
      <c r="T29" s="4"/>
      <c r="U29" s="4"/>
      <c r="V29" s="4"/>
      <c r="W29" s="4"/>
      <c r="X29" s="4"/>
      <c r="Y29" s="4"/>
      <c r="Z29" s="4"/>
      <c r="AC29" s="4"/>
      <c r="AD29" s="4"/>
    </row>
    <row r="30" spans="1:36">
      <c r="A30">
        <v>2002</v>
      </c>
      <c r="B30" s="23">
        <f t="shared" si="8"/>
        <v>6.4689344299217133</v>
      </c>
      <c r="C30" s="23">
        <f t="shared" si="0"/>
        <v>0.16635783936636248</v>
      </c>
      <c r="D30" s="23">
        <f t="shared" si="1"/>
        <v>0.82000230035156896</v>
      </c>
      <c r="E30" s="23">
        <f t="shared" si="2"/>
        <v>1.0905847616140421</v>
      </c>
      <c r="F30" s="23">
        <f t="shared" si="3"/>
        <v>9.5477163325398712E-2</v>
      </c>
      <c r="G30" s="23">
        <f t="shared" si="4"/>
        <v>1.0896929380518821</v>
      </c>
      <c r="H30" s="23">
        <f t="shared" si="5"/>
        <v>0.6906488522076597</v>
      </c>
      <c r="I30" s="23">
        <f t="shared" si="6"/>
        <v>0.61137626623201979</v>
      </c>
      <c r="J30" s="23">
        <f t="shared" si="7"/>
        <v>2.8907241165622252E-2</v>
      </c>
      <c r="K30" s="23"/>
      <c r="L30" s="23">
        <f>SUM(B30:J30)</f>
        <v>11.061981792236271</v>
      </c>
      <c r="N30">
        <v>2002</v>
      </c>
      <c r="O30" t="s">
        <v>28</v>
      </c>
      <c r="P30" t="s">
        <v>29</v>
      </c>
      <c r="Q30" t="s">
        <v>30</v>
      </c>
      <c r="R30" s="3">
        <f t="shared" si="10"/>
        <v>59167643</v>
      </c>
      <c r="S30" s="4">
        <v>1521580</v>
      </c>
      <c r="T30" s="4">
        <v>7500092</v>
      </c>
      <c r="U30" s="4">
        <v>9974955</v>
      </c>
      <c r="V30" s="4">
        <v>873275</v>
      </c>
      <c r="W30" s="4">
        <v>9966798</v>
      </c>
      <c r="X30" s="4">
        <v>6316970</v>
      </c>
      <c r="Y30" s="4">
        <v>5591909</v>
      </c>
      <c r="Z30" s="4">
        <v>264398</v>
      </c>
      <c r="AA30">
        <v>9146428000</v>
      </c>
      <c r="AC30" s="4">
        <v>55155773</v>
      </c>
      <c r="AD30" s="4">
        <v>4011870</v>
      </c>
    </row>
    <row r="31" spans="1:36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R31" s="3"/>
      <c r="S31" s="4"/>
      <c r="T31" s="4"/>
      <c r="U31" s="4"/>
      <c r="V31" s="4"/>
      <c r="W31" s="4"/>
      <c r="X31" s="4"/>
      <c r="Y31" s="4"/>
      <c r="Z31" s="4"/>
      <c r="AC31" s="4"/>
      <c r="AD31" s="4"/>
    </row>
    <row r="32" spans="1:36">
      <c r="A32">
        <v>2004</v>
      </c>
      <c r="B32" s="23">
        <f t="shared" si="8"/>
        <v>5.6479395923483189</v>
      </c>
      <c r="C32" s="23">
        <f t="shared" si="0"/>
        <v>0.14930533809289062</v>
      </c>
      <c r="D32" s="23">
        <f t="shared" si="1"/>
        <v>0.84456705217673478</v>
      </c>
      <c r="E32" s="23">
        <f t="shared" si="2"/>
        <v>1.1933236425608453</v>
      </c>
      <c r="F32" s="23">
        <f t="shared" si="3"/>
        <v>0.11217087409420336</v>
      </c>
      <c r="G32" s="23">
        <f t="shared" si="4"/>
        <v>1.1146823168759139</v>
      </c>
      <c r="H32" s="23">
        <f t="shared" si="5"/>
        <v>0.83323324933977927</v>
      </c>
      <c r="I32" s="23">
        <f t="shared" si="6"/>
        <v>0.6412050066358127</v>
      </c>
      <c r="J32" s="23">
        <f t="shared" si="7"/>
        <v>3.3560016691839507E-2</v>
      </c>
      <c r="K32" s="23"/>
      <c r="L32" s="23">
        <f t="shared" ref="L32:L40" si="15">SUM(B32:J32)</f>
        <v>10.569987088816339</v>
      </c>
      <c r="N32">
        <v>2004</v>
      </c>
      <c r="O32" t="s">
        <v>28</v>
      </c>
      <c r="P32" t="s">
        <v>29</v>
      </c>
      <c r="Q32" t="s">
        <v>30</v>
      </c>
      <c r="R32" s="3">
        <f t="shared" si="10"/>
        <v>56723562</v>
      </c>
      <c r="S32" s="4">
        <v>1499508</v>
      </c>
      <c r="T32" s="4">
        <v>8482182</v>
      </c>
      <c r="U32" s="4">
        <v>11984825</v>
      </c>
      <c r="V32" s="4">
        <v>1126558</v>
      </c>
      <c r="W32" s="4">
        <v>11195012</v>
      </c>
      <c r="X32" s="4">
        <v>8368354</v>
      </c>
      <c r="Y32" s="4">
        <v>6439770</v>
      </c>
      <c r="Z32" s="4">
        <v>337051</v>
      </c>
      <c r="AA32">
        <v>10043231000</v>
      </c>
      <c r="AC32" s="4">
        <v>53450376</v>
      </c>
      <c r="AD32" s="4">
        <v>3273186</v>
      </c>
    </row>
    <row r="33" spans="1:30">
      <c r="A33">
        <v>2005</v>
      </c>
      <c r="B33" s="23">
        <f t="shared" si="8"/>
        <v>5.8638873160817475</v>
      </c>
      <c r="C33" s="23">
        <f t="shared" si="0"/>
        <v>0.12448636780868966</v>
      </c>
      <c r="D33" s="23">
        <f t="shared" si="1"/>
        <v>0.77954089327378606</v>
      </c>
      <c r="E33" s="23">
        <f t="shared" si="2"/>
        <v>1.1399520724674099</v>
      </c>
      <c r="F33" s="23">
        <f t="shared" si="3"/>
        <v>0.12275218882108925</v>
      </c>
      <c r="G33" s="23">
        <f t="shared" si="4"/>
        <v>1.140164224638033</v>
      </c>
      <c r="H33" s="23">
        <f t="shared" si="5"/>
        <v>0.78983357369388518</v>
      </c>
      <c r="I33" s="23">
        <f t="shared" si="6"/>
        <v>0.45642493419746838</v>
      </c>
      <c r="J33" s="23">
        <f t="shared" si="7"/>
        <v>3.4978046964833184E-2</v>
      </c>
      <c r="K33" s="23"/>
      <c r="L33" s="23">
        <f t="shared" si="15"/>
        <v>10.452019617946942</v>
      </c>
      <c r="N33">
        <v>2005</v>
      </c>
      <c r="O33" t="s">
        <v>28</v>
      </c>
      <c r="P33" t="s">
        <v>29</v>
      </c>
      <c r="Q33" t="s">
        <v>30</v>
      </c>
      <c r="R33" s="3">
        <f t="shared" si="10"/>
        <v>62190014</v>
      </c>
      <c r="S33" s="4">
        <v>1320252</v>
      </c>
      <c r="T33" s="4">
        <v>8267495</v>
      </c>
      <c r="U33" s="4">
        <v>12089870</v>
      </c>
      <c r="V33" s="4">
        <v>1301860</v>
      </c>
      <c r="W33" s="4">
        <v>12092120</v>
      </c>
      <c r="X33" s="4">
        <v>8376655</v>
      </c>
      <c r="Y33" s="4">
        <v>4840658</v>
      </c>
      <c r="Z33" s="4">
        <v>370963</v>
      </c>
      <c r="AA33">
        <v>10605595000</v>
      </c>
      <c r="AC33" s="4">
        <v>58251862</v>
      </c>
      <c r="AD33" s="4">
        <v>3938152</v>
      </c>
    </row>
    <row r="34" spans="1:30">
      <c r="A34">
        <v>2006</v>
      </c>
      <c r="B34" s="23">
        <f t="shared" si="8"/>
        <v>6.0379512684367338</v>
      </c>
      <c r="C34" s="23">
        <f t="shared" si="0"/>
        <v>0.12257510171271153</v>
      </c>
      <c r="D34" s="23">
        <f t="shared" si="1"/>
        <v>0.69453909209455889</v>
      </c>
      <c r="E34" s="23">
        <f t="shared" si="2"/>
        <v>1.1310432425709176</v>
      </c>
      <c r="F34" s="23">
        <f t="shared" si="3"/>
        <v>0.11731588318102248</v>
      </c>
      <c r="G34" s="23">
        <f t="shared" si="4"/>
        <v>1.0252756472716995</v>
      </c>
      <c r="H34" s="23">
        <f t="shared" si="5"/>
        <v>0.6636403151962329</v>
      </c>
      <c r="I34" s="23">
        <f t="shared" si="6"/>
        <v>0.56056100323432578</v>
      </c>
      <c r="J34" s="23">
        <f t="shared" si="7"/>
        <v>3.3284416298470391E-2</v>
      </c>
      <c r="K34" s="23"/>
      <c r="L34" s="23">
        <f t="shared" si="15"/>
        <v>10.386185969996674</v>
      </c>
      <c r="N34">
        <v>2006</v>
      </c>
      <c r="O34" t="s">
        <v>28</v>
      </c>
      <c r="P34" t="s">
        <v>29</v>
      </c>
      <c r="Q34" t="s">
        <v>30</v>
      </c>
      <c r="R34" s="3">
        <f t="shared" si="10"/>
        <v>68690179</v>
      </c>
      <c r="S34" s="4">
        <v>1394464</v>
      </c>
      <c r="T34" s="4">
        <v>7901358</v>
      </c>
      <c r="U34" s="4">
        <v>12867206</v>
      </c>
      <c r="V34" s="4">
        <v>1334633</v>
      </c>
      <c r="W34" s="4">
        <v>11663951</v>
      </c>
      <c r="X34" s="4">
        <v>7549841</v>
      </c>
      <c r="Y34" s="4">
        <v>6377169</v>
      </c>
      <c r="Z34" s="4">
        <v>378657</v>
      </c>
      <c r="AA34">
        <v>11376405000</v>
      </c>
      <c r="AC34" s="4">
        <v>64685606</v>
      </c>
      <c r="AD34" s="4">
        <v>4004573</v>
      </c>
    </row>
    <row r="35" spans="1:30">
      <c r="A35">
        <v>2007</v>
      </c>
      <c r="B35" s="23">
        <f t="shared" si="8"/>
        <v>6.2482814160744562</v>
      </c>
      <c r="C35" s="23">
        <f t="shared" si="0"/>
        <v>0.14248250056880241</v>
      </c>
      <c r="D35" s="23">
        <f t="shared" si="1"/>
        <v>0.72253318236438979</v>
      </c>
      <c r="E35" s="23">
        <f t="shared" si="2"/>
        <v>1.2615010678806455</v>
      </c>
      <c r="F35" s="23">
        <f t="shared" si="3"/>
        <v>0.12310343596686069</v>
      </c>
      <c r="G35" s="23">
        <f t="shared" si="4"/>
        <v>1.1847052369187123</v>
      </c>
      <c r="H35" s="23">
        <f t="shared" si="5"/>
        <v>0.73491038943448705</v>
      </c>
      <c r="I35" s="23">
        <f t="shared" si="6"/>
        <v>0.5499713763950671</v>
      </c>
      <c r="J35" s="23">
        <f t="shared" si="7"/>
        <v>3.2461102922877072E-2</v>
      </c>
      <c r="K35" s="23"/>
      <c r="L35" s="23">
        <f t="shared" si="15"/>
        <v>10.9999497085263</v>
      </c>
      <c r="N35">
        <v>2007</v>
      </c>
      <c r="O35" t="s">
        <v>28</v>
      </c>
      <c r="P35" t="s">
        <v>29</v>
      </c>
      <c r="Q35" t="s">
        <v>30</v>
      </c>
      <c r="R35" s="3">
        <f t="shared" si="10"/>
        <v>74917544</v>
      </c>
      <c r="S35" s="8">
        <v>1708380</v>
      </c>
      <c r="T35" s="8">
        <v>8663248</v>
      </c>
      <c r="U35" s="8">
        <v>15125529</v>
      </c>
      <c r="V35" s="8">
        <v>1476023</v>
      </c>
      <c r="W35" s="8">
        <v>14204739</v>
      </c>
      <c r="X35" s="8">
        <v>8811652</v>
      </c>
      <c r="Y35" s="8">
        <v>6594214</v>
      </c>
      <c r="Z35" s="8">
        <v>389212</v>
      </c>
      <c r="AA35">
        <v>11990104000</v>
      </c>
      <c r="AC35" s="8">
        <v>70221439</v>
      </c>
      <c r="AD35" s="8">
        <v>4696105</v>
      </c>
    </row>
    <row r="36" spans="1:30">
      <c r="A36">
        <v>2008</v>
      </c>
      <c r="B36" s="23">
        <f t="shared" si="8"/>
        <v>6.126099564945032</v>
      </c>
      <c r="C36" s="23">
        <f t="shared" si="0"/>
        <v>0.13524268671745981</v>
      </c>
      <c r="D36" s="23">
        <f t="shared" si="1"/>
        <v>0.75091739362216525</v>
      </c>
      <c r="E36" s="23">
        <f t="shared" si="2"/>
        <v>1.3368049873387211</v>
      </c>
      <c r="F36" s="23">
        <f t="shared" si="3"/>
        <v>0.11545932758205374</v>
      </c>
      <c r="G36" s="23">
        <f t="shared" si="4"/>
        <v>1.0979584904427739</v>
      </c>
      <c r="H36" s="23">
        <f t="shared" si="5"/>
        <v>0.71567636428761428</v>
      </c>
      <c r="I36" s="23">
        <f t="shared" si="6"/>
        <v>0.68485000765131621</v>
      </c>
      <c r="J36" s="23">
        <f t="shared" si="7"/>
        <v>2.8418967733651164E-2</v>
      </c>
      <c r="K36" s="23"/>
      <c r="L36" s="23">
        <f t="shared" si="15"/>
        <v>10.991427790320788</v>
      </c>
      <c r="N36">
        <v>2008</v>
      </c>
      <c r="O36" t="s">
        <v>28</v>
      </c>
      <c r="P36" t="s">
        <v>29</v>
      </c>
      <c r="Q36" t="s">
        <v>30</v>
      </c>
      <c r="R36" s="3">
        <f t="shared" si="10"/>
        <v>76142725</v>
      </c>
      <c r="S36" s="8">
        <v>1680963</v>
      </c>
      <c r="T36" s="8">
        <v>9333328</v>
      </c>
      <c r="U36" s="8">
        <v>16615462</v>
      </c>
      <c r="V36" s="8">
        <v>1435071</v>
      </c>
      <c r="W36" s="8">
        <v>13646783</v>
      </c>
      <c r="X36" s="8">
        <v>8895309</v>
      </c>
      <c r="Y36" s="8">
        <v>8512161</v>
      </c>
      <c r="Z36" s="8">
        <v>353226</v>
      </c>
      <c r="AA36">
        <v>12429234000</v>
      </c>
      <c r="AC36" s="8">
        <v>70955595</v>
      </c>
      <c r="AD36" s="8">
        <v>5187130</v>
      </c>
    </row>
    <row r="37" spans="1:30">
      <c r="A37">
        <v>2009</v>
      </c>
      <c r="B37" s="23">
        <f t="shared" si="8"/>
        <v>6.4752632463821245</v>
      </c>
      <c r="C37" s="23">
        <f t="shared" si="0"/>
        <v>0.15401876273310519</v>
      </c>
      <c r="D37" s="23">
        <f t="shared" si="1"/>
        <v>0.84881346975134486</v>
      </c>
      <c r="E37" s="23">
        <f t="shared" si="2"/>
        <v>1.4877185628112992</v>
      </c>
      <c r="F37" s="23">
        <f t="shared" si="3"/>
        <v>9.6896721194633564E-2</v>
      </c>
      <c r="G37" s="23">
        <f t="shared" si="4"/>
        <v>1.2570336656864696</v>
      </c>
      <c r="H37" s="23">
        <f t="shared" si="5"/>
        <v>0.91611909813254278</v>
      </c>
      <c r="I37" s="23">
        <f t="shared" si="6"/>
        <v>0.84678213307817252</v>
      </c>
      <c r="J37" s="23">
        <f t="shared" si="7"/>
        <v>3.7000807021526014E-2</v>
      </c>
      <c r="K37" s="23"/>
      <c r="L37" s="23">
        <f t="shared" si="15"/>
        <v>12.119646466791217</v>
      </c>
      <c r="N37">
        <v>2009</v>
      </c>
      <c r="O37" t="s">
        <v>28</v>
      </c>
      <c r="P37" t="s">
        <v>29</v>
      </c>
      <c r="Q37" t="s">
        <v>30</v>
      </c>
      <c r="R37" s="3">
        <f t="shared" si="10"/>
        <v>78222624</v>
      </c>
      <c r="S37" s="8">
        <v>1860581</v>
      </c>
      <c r="T37" s="8">
        <v>10253856</v>
      </c>
      <c r="U37" s="8">
        <v>17971972</v>
      </c>
      <c r="V37" s="8">
        <v>1170534</v>
      </c>
      <c r="W37" s="8">
        <v>15185247</v>
      </c>
      <c r="X37" s="8">
        <v>11066923</v>
      </c>
      <c r="Y37" s="8">
        <v>10229317</v>
      </c>
      <c r="Z37" s="8">
        <v>446978</v>
      </c>
      <c r="AA37">
        <v>12080223000</v>
      </c>
      <c r="AC37" s="8">
        <v>72777473</v>
      </c>
      <c r="AD37" s="8">
        <v>5445151</v>
      </c>
    </row>
    <row r="38" spans="1:30">
      <c r="A38">
        <v>2010</v>
      </c>
      <c r="B38" s="23">
        <f t="shared" si="8"/>
        <v>6.6053454197767874</v>
      </c>
      <c r="C38" s="23">
        <f t="shared" si="0"/>
        <v>0.17070608880466118</v>
      </c>
      <c r="D38" s="23">
        <f t="shared" si="1"/>
        <v>0.93414137076883819</v>
      </c>
      <c r="E38" s="23">
        <f t="shared" si="2"/>
        <v>1.5567188630320739</v>
      </c>
      <c r="F38" s="23">
        <f t="shared" si="3"/>
        <v>9.8778280189526863E-2</v>
      </c>
      <c r="G38" s="23">
        <f t="shared" si="4"/>
        <v>1.1901696608032157</v>
      </c>
      <c r="H38" s="23">
        <f t="shared" si="5"/>
        <v>0.87394886588526866</v>
      </c>
      <c r="I38" s="23">
        <f t="shared" si="6"/>
        <v>0.80093067461427314</v>
      </c>
      <c r="J38" s="23">
        <f t="shared" si="7"/>
        <v>3.1501106609546935E-2</v>
      </c>
      <c r="K38" s="23"/>
      <c r="L38" s="23">
        <f t="shared" si="15"/>
        <v>12.26224033048419</v>
      </c>
      <c r="N38">
        <v>2010</v>
      </c>
      <c r="O38" t="s">
        <v>28</v>
      </c>
      <c r="P38" t="s">
        <v>29</v>
      </c>
      <c r="Q38" t="s">
        <v>30</v>
      </c>
      <c r="R38" s="3">
        <f t="shared" si="10"/>
        <v>82022927</v>
      </c>
      <c r="S38" s="8">
        <v>2119770</v>
      </c>
      <c r="T38" s="8">
        <v>11599849</v>
      </c>
      <c r="U38" s="8">
        <v>19330804</v>
      </c>
      <c r="V38" s="8">
        <v>1226595</v>
      </c>
      <c r="W38" s="8">
        <v>14779121</v>
      </c>
      <c r="X38" s="8">
        <v>10852399</v>
      </c>
      <c r="Y38" s="8">
        <v>9945684</v>
      </c>
      <c r="Z38" s="8">
        <v>391170</v>
      </c>
      <c r="AA38">
        <v>12417659000</v>
      </c>
      <c r="AC38" s="8">
        <v>76008344</v>
      </c>
      <c r="AD38" s="8">
        <v>6014583</v>
      </c>
    </row>
    <row r="39" spans="1:30">
      <c r="A39">
        <v>2011</v>
      </c>
      <c r="B39" s="23">
        <f t="shared" si="8"/>
        <v>5.9957421321636533</v>
      </c>
      <c r="C39" s="23">
        <f t="shared" si="0"/>
        <v>0.14252329522473006</v>
      </c>
      <c r="D39" s="23">
        <f t="shared" si="1"/>
        <v>0.76876952009240385</v>
      </c>
      <c r="E39" s="23">
        <f t="shared" si="2"/>
        <v>1.5164888985427145</v>
      </c>
      <c r="F39" s="23">
        <f t="shared" si="3"/>
        <v>8.5834994637956893E-2</v>
      </c>
      <c r="G39" s="23">
        <f t="shared" si="4"/>
        <v>1.0898817166271102</v>
      </c>
      <c r="H39" s="23">
        <f t="shared" si="5"/>
        <v>0.85348100654021419</v>
      </c>
      <c r="I39" s="23">
        <f t="shared" si="6"/>
        <v>0.70727073332810209</v>
      </c>
      <c r="J39" s="23">
        <f t="shared" si="7"/>
        <v>2.2367206510115478E-2</v>
      </c>
      <c r="K39" s="23"/>
      <c r="L39" s="23">
        <f t="shared" si="15"/>
        <v>11.182359503666998</v>
      </c>
      <c r="N39">
        <v>2011</v>
      </c>
      <c r="O39" t="s">
        <v>28</v>
      </c>
      <c r="P39" t="s">
        <v>29</v>
      </c>
      <c r="Q39" t="s">
        <v>30</v>
      </c>
      <c r="R39" s="3">
        <f t="shared" si="10"/>
        <v>79083449</v>
      </c>
      <c r="S39" s="8">
        <v>1879873</v>
      </c>
      <c r="T39" s="8">
        <v>10140020</v>
      </c>
      <c r="U39" s="8">
        <v>20002390</v>
      </c>
      <c r="V39" s="8">
        <v>1132158</v>
      </c>
      <c r="W39" s="8">
        <v>14375469</v>
      </c>
      <c r="X39" s="8">
        <v>11257359</v>
      </c>
      <c r="Y39" s="8">
        <v>9328855</v>
      </c>
      <c r="Z39" s="8">
        <v>295022</v>
      </c>
      <c r="AA39">
        <v>13189935000</v>
      </c>
      <c r="AC39" s="8">
        <v>73632010</v>
      </c>
      <c r="AD39" s="8">
        <v>5451439</v>
      </c>
    </row>
    <row r="40" spans="1:30">
      <c r="A40">
        <v>2012</v>
      </c>
      <c r="B40" s="23">
        <f t="shared" si="8"/>
        <v>6.0059132161733002</v>
      </c>
      <c r="C40" s="23">
        <f t="shared" si="0"/>
        <v>0.14307611653897767</v>
      </c>
      <c r="D40" s="23">
        <f t="shared" si="1"/>
        <v>0.62421887845170976</v>
      </c>
      <c r="E40" s="23">
        <f t="shared" si="2"/>
        <v>1.2937523034584548</v>
      </c>
      <c r="F40" s="23">
        <f t="shared" si="3"/>
        <v>8.5055309312708188E-2</v>
      </c>
      <c r="G40" s="23">
        <f t="shared" si="4"/>
        <v>0.98616400400745008</v>
      </c>
      <c r="H40" s="23">
        <f t="shared" si="5"/>
        <v>0.88407198618973715</v>
      </c>
      <c r="I40" s="23">
        <f t="shared" si="6"/>
        <v>0.603214436854009</v>
      </c>
      <c r="J40" s="23">
        <f t="shared" si="7"/>
        <v>3.6713262392038842E-2</v>
      </c>
      <c r="K40" s="23"/>
      <c r="L40" s="23">
        <f t="shared" si="15"/>
        <v>10.662179513378385</v>
      </c>
      <c r="N40">
        <v>2012</v>
      </c>
      <c r="O40" t="s">
        <v>28</v>
      </c>
      <c r="P40" t="s">
        <v>29</v>
      </c>
      <c r="Q40" t="s">
        <v>30</v>
      </c>
      <c r="R40" s="3">
        <f t="shared" si="10"/>
        <v>83321001</v>
      </c>
      <c r="S40" s="8">
        <v>1984918</v>
      </c>
      <c r="T40" s="8">
        <v>8659889</v>
      </c>
      <c r="U40" s="8">
        <v>17948434</v>
      </c>
      <c r="V40" s="8">
        <v>1179986</v>
      </c>
      <c r="W40" s="8">
        <v>13681212</v>
      </c>
      <c r="X40" s="8">
        <v>12264873</v>
      </c>
      <c r="Y40" s="8">
        <v>8368491</v>
      </c>
      <c r="Z40" s="8">
        <v>509329</v>
      </c>
      <c r="AA40">
        <v>13873161000</v>
      </c>
      <c r="AC40" s="8">
        <v>76290908</v>
      </c>
      <c r="AD40" s="8">
        <v>7030093</v>
      </c>
    </row>
    <row r="41" spans="1:30" ht="18">
      <c r="B41" s="26" t="s">
        <v>23</v>
      </c>
      <c r="C41" s="26"/>
      <c r="D41" s="26"/>
      <c r="E41" s="26"/>
      <c r="F41" s="26"/>
      <c r="G41" s="26"/>
      <c r="H41" s="26"/>
      <c r="I41" s="26"/>
      <c r="J41" s="26"/>
      <c r="K41" s="24"/>
      <c r="L41" s="24"/>
      <c r="R41" s="3"/>
      <c r="S41" s="8"/>
      <c r="T41" s="8"/>
      <c r="U41" s="8"/>
      <c r="V41" s="8"/>
      <c r="W41" s="8"/>
      <c r="X41" s="8"/>
      <c r="Y41" s="8"/>
      <c r="Z41" s="8"/>
      <c r="AC41" s="8"/>
      <c r="AD41" s="8"/>
    </row>
    <row r="42" spans="1:30" ht="36">
      <c r="B42" s="16" t="s">
        <v>3</v>
      </c>
      <c r="C42" s="5" t="s">
        <v>20</v>
      </c>
      <c r="D42" s="5" t="s">
        <v>14</v>
      </c>
      <c r="E42" s="5" t="s">
        <v>15</v>
      </c>
      <c r="F42" s="5" t="s">
        <v>21</v>
      </c>
      <c r="G42" s="5" t="s">
        <v>16</v>
      </c>
      <c r="H42" s="5" t="s">
        <v>17</v>
      </c>
      <c r="I42" s="5" t="s">
        <v>18</v>
      </c>
      <c r="J42" s="5" t="s">
        <v>19</v>
      </c>
      <c r="K42" s="5"/>
      <c r="L42" s="5"/>
      <c r="N42" s="2"/>
      <c r="R42" s="3"/>
      <c r="S42" s="5"/>
      <c r="T42" s="5"/>
      <c r="U42" s="5"/>
      <c r="V42" s="5"/>
      <c r="W42" s="5"/>
      <c r="X42" s="5"/>
      <c r="Y42" s="5"/>
      <c r="Z42" s="5"/>
      <c r="AC42" s="5"/>
      <c r="AD42" s="5"/>
    </row>
    <row r="43" spans="1:30">
      <c r="A43">
        <v>1972</v>
      </c>
      <c r="B43" s="23">
        <f>+R43/$AA43*1000</f>
        <v>1.1833688744728939</v>
      </c>
      <c r="C43" s="23">
        <f t="shared" ref="C43:C68" si="16">+S43/$AA43*1000</f>
        <v>1.1158967410385048</v>
      </c>
      <c r="D43" s="23">
        <f t="shared" ref="D43:D68" si="17">+T43/$AA43*1000</f>
        <v>1.8933636230939814</v>
      </c>
      <c r="E43" s="23">
        <f t="shared" ref="E43:E68" si="18">+U43/$AA43*1000</f>
        <v>2.4060379793000344</v>
      </c>
      <c r="F43" s="23">
        <f t="shared" ref="F43:F68" si="19">+V43/$AA43*1000</f>
        <v>0.20237384455833307</v>
      </c>
      <c r="G43" s="23">
        <f t="shared" ref="G43:G68" si="20">+W43/$AA43*1000</f>
        <v>0.76319472785388398</v>
      </c>
      <c r="H43" s="23">
        <f t="shared" ref="H43:H68" si="21">+X43/$AA43*1000</f>
        <v>1.5349644382918295</v>
      </c>
      <c r="I43" s="23">
        <f t="shared" ref="I43:I68" si="22">+Y43/$AA43*1000</f>
        <v>0</v>
      </c>
      <c r="J43" s="23">
        <f t="shared" ref="J43:J68" si="23">+Z43/$AA43*1000</f>
        <v>0</v>
      </c>
      <c r="K43" s="23"/>
      <c r="L43" s="23">
        <f>SUM(B43:J43)</f>
        <v>9.0992002286094618</v>
      </c>
      <c r="N43">
        <v>1972</v>
      </c>
      <c r="O43" t="s">
        <v>28</v>
      </c>
      <c r="P43" t="s">
        <v>29</v>
      </c>
      <c r="Q43" t="s">
        <v>4</v>
      </c>
      <c r="R43" s="3">
        <f>+R242</f>
        <v>55615</v>
      </c>
      <c r="S43" s="3">
        <f t="shared" ref="S43:AD43" si="24">+S242</f>
        <v>52444</v>
      </c>
      <c r="T43" s="3">
        <f>+T204*0.533</f>
        <v>88982.751000000004</v>
      </c>
      <c r="U43" s="3">
        <f t="shared" si="24"/>
        <v>113077</v>
      </c>
      <c r="V43" s="3">
        <f t="shared" si="24"/>
        <v>9511</v>
      </c>
      <c r="W43" s="3">
        <f t="shared" si="24"/>
        <v>35868</v>
      </c>
      <c r="X43" s="3">
        <f t="shared" si="24"/>
        <v>72139</v>
      </c>
      <c r="Y43" s="3">
        <f t="shared" si="24"/>
        <v>0</v>
      </c>
      <c r="Z43" s="3">
        <f t="shared" si="24"/>
        <v>0</v>
      </c>
      <c r="AA43" s="6">
        <v>46997180</v>
      </c>
      <c r="AB43" s="3"/>
      <c r="AC43" s="3">
        <f t="shared" si="24"/>
        <v>55615</v>
      </c>
      <c r="AD43" s="3">
        <f t="shared" si="24"/>
        <v>0</v>
      </c>
    </row>
    <row r="44" spans="1:30"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R44" s="3"/>
      <c r="S44" s="3"/>
      <c r="T44" s="3"/>
      <c r="U44" s="3"/>
      <c r="V44" s="3"/>
      <c r="W44" s="3"/>
      <c r="X44" s="3"/>
      <c r="Y44" s="3"/>
      <c r="Z44" s="3"/>
      <c r="AA44" s="6"/>
      <c r="AB44" s="3"/>
      <c r="AC44" s="3"/>
      <c r="AD44" s="3"/>
    </row>
    <row r="45" spans="1:30">
      <c r="A45">
        <v>1977</v>
      </c>
      <c r="B45" s="23">
        <f t="shared" ref="B45:B68" si="25">+R45/$AA45*1000</f>
        <v>0.35198322982930896</v>
      </c>
      <c r="C45" s="23">
        <f t="shared" si="16"/>
        <v>5.9565900052999242E-2</v>
      </c>
      <c r="D45" s="23">
        <f t="shared" si="17"/>
        <v>0.49034556052064376</v>
      </c>
      <c r="E45" s="23">
        <f t="shared" si="18"/>
        <v>2.0255448362377284</v>
      </c>
      <c r="F45" s="23">
        <f t="shared" si="19"/>
        <v>6.8132501270298865E-2</v>
      </c>
      <c r="G45" s="23">
        <f t="shared" si="20"/>
        <v>0.41467153593347345</v>
      </c>
      <c r="H45" s="23">
        <f t="shared" si="21"/>
        <v>5.9614097192558253</v>
      </c>
      <c r="I45" s="23">
        <f t="shared" si="22"/>
        <v>0</v>
      </c>
      <c r="J45" s="23">
        <f t="shared" si="23"/>
        <v>0</v>
      </c>
      <c r="K45" s="23"/>
      <c r="L45" s="23">
        <f t="shared" ref="L45:L68" si="26">SUM(B45:J45)</f>
        <v>9.3716532831002777</v>
      </c>
      <c r="N45">
        <v>1977</v>
      </c>
      <c r="O45" t="s">
        <v>28</v>
      </c>
      <c r="P45" t="s">
        <v>29</v>
      </c>
      <c r="Q45" t="s">
        <v>4</v>
      </c>
      <c r="R45" s="3">
        <f t="shared" ref="R45:AD45" si="27">+R243</f>
        <v>21982</v>
      </c>
      <c r="S45" s="3">
        <f t="shared" si="27"/>
        <v>3720</v>
      </c>
      <c r="T45" s="3">
        <f t="shared" ref="T45:T80" si="28">+T205*0.533</f>
        <v>30622.982</v>
      </c>
      <c r="U45" s="3">
        <f t="shared" si="27"/>
        <v>126499</v>
      </c>
      <c r="V45" s="3">
        <f t="shared" si="27"/>
        <v>4255</v>
      </c>
      <c r="W45" s="3">
        <f t="shared" si="27"/>
        <v>25897</v>
      </c>
      <c r="X45" s="3">
        <f t="shared" si="27"/>
        <v>372301</v>
      </c>
      <c r="Y45" s="3">
        <f t="shared" si="27"/>
        <v>0</v>
      </c>
      <c r="Z45" s="3">
        <f t="shared" si="27"/>
        <v>0</v>
      </c>
      <c r="AA45" s="6">
        <v>62451839</v>
      </c>
      <c r="AB45" s="3"/>
      <c r="AC45" s="3">
        <f t="shared" si="27"/>
        <v>18197</v>
      </c>
      <c r="AD45" s="3">
        <f t="shared" si="27"/>
        <v>3785</v>
      </c>
    </row>
    <row r="46" spans="1:30">
      <c r="A46">
        <v>1978</v>
      </c>
      <c r="B46" s="23">
        <f t="shared" si="25"/>
        <v>0.87112452763452253</v>
      </c>
      <c r="C46" s="23">
        <f t="shared" si="16"/>
        <v>0.12641378343751539</v>
      </c>
      <c r="D46" s="23">
        <f t="shared" si="17"/>
        <v>0.32364507644832324</v>
      </c>
      <c r="E46" s="23">
        <f t="shared" si="18"/>
        <v>1.1484207161245006</v>
      </c>
      <c r="F46" s="23">
        <f t="shared" si="19"/>
        <v>0</v>
      </c>
      <c r="G46" s="23">
        <f t="shared" si="20"/>
        <v>1.1076545365790145</v>
      </c>
      <c r="H46" s="23">
        <f t="shared" si="21"/>
        <v>2.4420189492018047</v>
      </c>
      <c r="I46" s="23">
        <f t="shared" si="22"/>
        <v>0</v>
      </c>
      <c r="J46" s="23">
        <f t="shared" si="23"/>
        <v>0</v>
      </c>
      <c r="K46" s="23"/>
      <c r="L46" s="23">
        <f t="shared" si="26"/>
        <v>6.0192775894256805</v>
      </c>
      <c r="N46">
        <v>1978</v>
      </c>
      <c r="O46" t="s">
        <v>28</v>
      </c>
      <c r="P46" t="s">
        <v>29</v>
      </c>
      <c r="Q46" t="s">
        <v>4</v>
      </c>
      <c r="R46" s="3">
        <f t="shared" ref="R46:AD46" si="29">+R244</f>
        <v>58636</v>
      </c>
      <c r="S46" s="3">
        <f t="shared" si="29"/>
        <v>8509</v>
      </c>
      <c r="T46" s="3">
        <f t="shared" si="28"/>
        <v>21784.776000000002</v>
      </c>
      <c r="U46" s="3">
        <f t="shared" si="29"/>
        <v>77301</v>
      </c>
      <c r="V46" s="3">
        <f t="shared" si="29"/>
        <v>0</v>
      </c>
      <c r="W46" s="3">
        <f t="shared" si="29"/>
        <v>74557</v>
      </c>
      <c r="X46" s="3">
        <f t="shared" si="29"/>
        <v>164374</v>
      </c>
      <c r="Y46" s="3">
        <f t="shared" si="29"/>
        <v>0</v>
      </c>
      <c r="Z46" s="3">
        <f t="shared" si="29"/>
        <v>0</v>
      </c>
      <c r="AA46" s="6">
        <v>67310698</v>
      </c>
      <c r="AB46" s="3"/>
      <c r="AC46" s="3">
        <f t="shared" si="29"/>
        <v>54978</v>
      </c>
      <c r="AD46" s="3">
        <f t="shared" si="29"/>
        <v>3658</v>
      </c>
    </row>
    <row r="47" spans="1:30">
      <c r="A47">
        <v>1979</v>
      </c>
      <c r="B47" s="23">
        <f t="shared" si="25"/>
        <v>1.0725577721172836</v>
      </c>
      <c r="C47" s="23">
        <f t="shared" si="16"/>
        <v>0.54634682151738867</v>
      </c>
      <c r="D47" s="23">
        <f t="shared" si="17"/>
        <v>0.47291432551895946</v>
      </c>
      <c r="E47" s="23">
        <f t="shared" si="18"/>
        <v>1.730741246787038</v>
      </c>
      <c r="F47" s="23">
        <f t="shared" si="19"/>
        <v>0</v>
      </c>
      <c r="G47" s="23">
        <f t="shared" si="20"/>
        <v>0.71997881112433737</v>
      </c>
      <c r="H47" s="23">
        <f t="shared" si="21"/>
        <v>2.2671519665973796</v>
      </c>
      <c r="I47" s="23">
        <f t="shared" si="22"/>
        <v>0</v>
      </c>
      <c r="J47" s="23">
        <f t="shared" si="23"/>
        <v>0</v>
      </c>
      <c r="K47" s="23"/>
      <c r="L47" s="23">
        <f t="shared" si="26"/>
        <v>6.8096909436623871</v>
      </c>
      <c r="N47">
        <v>1979</v>
      </c>
      <c r="O47" t="s">
        <v>28</v>
      </c>
      <c r="P47" t="s">
        <v>29</v>
      </c>
      <c r="Q47" t="s">
        <v>4</v>
      </c>
      <c r="R47" s="3">
        <f t="shared" ref="R47:AD47" si="30">+R245</f>
        <v>77289</v>
      </c>
      <c r="S47" s="3">
        <f t="shared" si="30"/>
        <v>39370</v>
      </c>
      <c r="T47" s="3">
        <f t="shared" si="28"/>
        <v>34078.421000000002</v>
      </c>
      <c r="U47" s="3">
        <f t="shared" si="30"/>
        <v>124718</v>
      </c>
      <c r="V47" s="3">
        <f t="shared" si="30"/>
        <v>0</v>
      </c>
      <c r="W47" s="3">
        <f t="shared" si="30"/>
        <v>51882</v>
      </c>
      <c r="X47" s="3">
        <f t="shared" si="30"/>
        <v>163372</v>
      </c>
      <c r="Y47" s="3">
        <f t="shared" si="30"/>
        <v>0</v>
      </c>
      <c r="Z47" s="3">
        <f t="shared" si="30"/>
        <v>0</v>
      </c>
      <c r="AA47" s="6">
        <v>72060454</v>
      </c>
      <c r="AB47" s="3"/>
      <c r="AC47" s="3">
        <f t="shared" si="30"/>
        <v>73384</v>
      </c>
      <c r="AD47" s="3">
        <f t="shared" si="30"/>
        <v>3905</v>
      </c>
    </row>
    <row r="48" spans="1:30">
      <c r="A48">
        <v>1980</v>
      </c>
      <c r="B48" s="23">
        <f t="shared" si="25"/>
        <v>1.2121425693018815</v>
      </c>
      <c r="C48" s="23">
        <f t="shared" si="16"/>
        <v>0.13801235364136855</v>
      </c>
      <c r="D48" s="23">
        <f t="shared" si="17"/>
        <v>0.80971885800345123</v>
      </c>
      <c r="E48" s="23">
        <f t="shared" si="18"/>
        <v>2.4089658811064338</v>
      </c>
      <c r="F48" s="23">
        <f t="shared" si="19"/>
        <v>0</v>
      </c>
      <c r="G48" s="23">
        <f t="shared" si="20"/>
        <v>0.48188670964164998</v>
      </c>
      <c r="H48" s="23">
        <f t="shared" si="21"/>
        <v>3.1643999263563352</v>
      </c>
      <c r="I48" s="23">
        <f t="shared" si="22"/>
        <v>0</v>
      </c>
      <c r="J48" s="23">
        <f t="shared" si="23"/>
        <v>0</v>
      </c>
      <c r="K48" s="23"/>
      <c r="L48" s="23">
        <f t="shared" si="26"/>
        <v>8.2151262980511195</v>
      </c>
      <c r="N48">
        <v>1980</v>
      </c>
      <c r="O48" t="s">
        <v>28</v>
      </c>
      <c r="P48" t="s">
        <v>29</v>
      </c>
      <c r="Q48" t="s">
        <v>4</v>
      </c>
      <c r="R48" s="3">
        <f t="shared" ref="R48:AD48" si="31">+R246</f>
        <v>95900</v>
      </c>
      <c r="S48" s="3">
        <f t="shared" si="31"/>
        <v>10919</v>
      </c>
      <c r="T48" s="3">
        <f t="shared" si="28"/>
        <v>64061.803</v>
      </c>
      <c r="U48" s="3">
        <f t="shared" si="31"/>
        <v>190588</v>
      </c>
      <c r="V48" s="3">
        <f t="shared" si="31"/>
        <v>0</v>
      </c>
      <c r="W48" s="3">
        <f t="shared" si="31"/>
        <v>38125</v>
      </c>
      <c r="X48" s="3">
        <f t="shared" si="31"/>
        <v>250355</v>
      </c>
      <c r="Y48" s="3">
        <f t="shared" si="31"/>
        <v>0</v>
      </c>
      <c r="Z48" s="3">
        <f t="shared" si="31"/>
        <v>0</v>
      </c>
      <c r="AA48" s="6">
        <v>79116106</v>
      </c>
      <c r="AB48" s="3"/>
      <c r="AC48" s="3">
        <f t="shared" si="31"/>
        <v>91034</v>
      </c>
      <c r="AD48" s="3">
        <f t="shared" si="31"/>
        <v>4866</v>
      </c>
    </row>
    <row r="49" spans="1:30">
      <c r="A49">
        <v>1981</v>
      </c>
      <c r="B49" s="23">
        <f t="shared" si="25"/>
        <v>2.4800436958353047</v>
      </c>
      <c r="C49" s="23">
        <f t="shared" si="16"/>
        <v>0.24687802471472595</v>
      </c>
      <c r="D49" s="23">
        <f t="shared" si="17"/>
        <v>0.48594468912417038</v>
      </c>
      <c r="E49" s="23">
        <f t="shared" si="18"/>
        <v>1.6256419910794846</v>
      </c>
      <c r="F49" s="23">
        <f t="shared" si="19"/>
        <v>0.16593756799570603</v>
      </c>
      <c r="G49" s="23">
        <f t="shared" si="20"/>
        <v>0.55656620644940535</v>
      </c>
      <c r="H49" s="23">
        <f t="shared" si="21"/>
        <v>3.6940598951221086</v>
      </c>
      <c r="I49" s="23">
        <f t="shared" si="22"/>
        <v>0</v>
      </c>
      <c r="J49" s="23">
        <f t="shared" si="23"/>
        <v>0</v>
      </c>
      <c r="K49" s="23"/>
      <c r="L49" s="23">
        <f t="shared" si="26"/>
        <v>9.2550720703209048</v>
      </c>
      <c r="N49">
        <v>1981</v>
      </c>
      <c r="O49" t="s">
        <v>28</v>
      </c>
      <c r="P49" t="s">
        <v>29</v>
      </c>
      <c r="Q49" t="s">
        <v>4</v>
      </c>
      <c r="R49" s="3">
        <f t="shared" ref="R49:AD49" si="32">+R247</f>
        <v>218864</v>
      </c>
      <c r="S49" s="3">
        <f t="shared" si="32"/>
        <v>21787</v>
      </c>
      <c r="T49" s="3">
        <f t="shared" si="28"/>
        <v>42884.647000000004</v>
      </c>
      <c r="U49" s="3">
        <f t="shared" si="32"/>
        <v>143463</v>
      </c>
      <c r="V49" s="3">
        <f t="shared" si="32"/>
        <v>14644</v>
      </c>
      <c r="W49" s="3">
        <f t="shared" si="32"/>
        <v>49117</v>
      </c>
      <c r="X49" s="3">
        <f t="shared" si="32"/>
        <v>326001</v>
      </c>
      <c r="Y49" s="3">
        <f t="shared" si="32"/>
        <v>0</v>
      </c>
      <c r="Z49" s="3">
        <f t="shared" si="32"/>
        <v>0</v>
      </c>
      <c r="AA49" s="6">
        <v>88250058</v>
      </c>
      <c r="AB49" s="3"/>
      <c r="AC49" s="3">
        <f t="shared" si="32"/>
        <v>190542</v>
      </c>
      <c r="AD49" s="3">
        <f t="shared" si="32"/>
        <v>28322</v>
      </c>
    </row>
    <row r="50" spans="1:30">
      <c r="A50">
        <v>1982</v>
      </c>
      <c r="B50" s="23">
        <f t="shared" si="25"/>
        <v>1.1274338660591867</v>
      </c>
      <c r="C50" s="23">
        <f t="shared" si="16"/>
        <v>8.2416495916338831E-2</v>
      </c>
      <c r="D50" s="23">
        <f t="shared" si="17"/>
        <v>0.39869548757055179</v>
      </c>
      <c r="E50" s="23">
        <f t="shared" si="18"/>
        <v>1.7681448824381816</v>
      </c>
      <c r="F50" s="23">
        <f t="shared" si="19"/>
        <v>0.26581824993685421</v>
      </c>
      <c r="G50" s="23">
        <f t="shared" si="20"/>
        <v>0.27424151642678396</v>
      </c>
      <c r="H50" s="23">
        <f t="shared" si="21"/>
        <v>2.1549575625500861</v>
      </c>
      <c r="I50" s="23">
        <f t="shared" si="22"/>
        <v>0</v>
      </c>
      <c r="J50" s="23">
        <f t="shared" si="23"/>
        <v>0</v>
      </c>
      <c r="K50" s="23"/>
      <c r="L50" s="23">
        <f t="shared" si="26"/>
        <v>6.0717080608979828</v>
      </c>
      <c r="N50">
        <v>1982</v>
      </c>
      <c r="O50" t="s">
        <v>28</v>
      </c>
      <c r="P50" t="s">
        <v>29</v>
      </c>
      <c r="Q50" t="s">
        <v>4</v>
      </c>
      <c r="R50" s="3">
        <f t="shared" ref="R50:AD50" si="33">+R248</f>
        <v>108015</v>
      </c>
      <c r="S50" s="3">
        <f t="shared" si="33"/>
        <v>7896</v>
      </c>
      <c r="T50" s="3">
        <f t="shared" si="28"/>
        <v>38197.445</v>
      </c>
      <c r="U50" s="3">
        <f t="shared" si="33"/>
        <v>169399</v>
      </c>
      <c r="V50" s="3">
        <f t="shared" si="33"/>
        <v>25467</v>
      </c>
      <c r="W50" s="3">
        <f t="shared" si="33"/>
        <v>26274</v>
      </c>
      <c r="X50" s="3">
        <f t="shared" si="33"/>
        <v>206458</v>
      </c>
      <c r="Y50" s="3">
        <f t="shared" si="33"/>
        <v>0</v>
      </c>
      <c r="Z50" s="3">
        <f t="shared" si="33"/>
        <v>0</v>
      </c>
      <c r="AA50" s="6">
        <v>95806063</v>
      </c>
      <c r="AB50" s="3"/>
      <c r="AC50" s="3">
        <f t="shared" si="33"/>
        <v>107054</v>
      </c>
      <c r="AD50" s="3">
        <f t="shared" si="33"/>
        <v>961</v>
      </c>
    </row>
    <row r="51" spans="1:30">
      <c r="A51">
        <v>1983</v>
      </c>
      <c r="B51" s="23">
        <f t="shared" si="25"/>
        <v>1.8841911760307253</v>
      </c>
      <c r="C51" s="23">
        <f t="shared" si="16"/>
        <v>0.11503887991584349</v>
      </c>
      <c r="D51" s="23">
        <f t="shared" si="17"/>
        <v>0.22977963885716846</v>
      </c>
      <c r="E51" s="23">
        <f t="shared" si="18"/>
        <v>1.5919374811018323</v>
      </c>
      <c r="F51" s="23">
        <f t="shared" si="19"/>
        <v>0.32438494710274163</v>
      </c>
      <c r="G51" s="23">
        <f t="shared" si="20"/>
        <v>0.42001299013786869</v>
      </c>
      <c r="H51" s="23">
        <f t="shared" si="21"/>
        <v>3.4901507853526015</v>
      </c>
      <c r="I51" s="23">
        <f t="shared" si="22"/>
        <v>0</v>
      </c>
      <c r="J51" s="23">
        <f t="shared" si="23"/>
        <v>0</v>
      </c>
      <c r="K51" s="23"/>
      <c r="L51" s="23">
        <f t="shared" si="26"/>
        <v>8.0554958984987799</v>
      </c>
      <c r="N51">
        <v>1983</v>
      </c>
      <c r="O51" t="s">
        <v>28</v>
      </c>
      <c r="P51" t="s">
        <v>29</v>
      </c>
      <c r="Q51" t="s">
        <v>4</v>
      </c>
      <c r="R51" s="3">
        <f t="shared" ref="R51:AD51" si="34">+R249</f>
        <v>196856</v>
      </c>
      <c r="S51" s="3">
        <f t="shared" si="34"/>
        <v>12019</v>
      </c>
      <c r="T51" s="3">
        <f t="shared" si="28"/>
        <v>24006.853000000003</v>
      </c>
      <c r="U51" s="3">
        <f t="shared" si="34"/>
        <v>166322</v>
      </c>
      <c r="V51" s="3">
        <f t="shared" si="34"/>
        <v>33891</v>
      </c>
      <c r="W51" s="3">
        <f t="shared" si="34"/>
        <v>43882</v>
      </c>
      <c r="X51" s="3">
        <f t="shared" si="34"/>
        <v>364643</v>
      </c>
      <c r="Y51" s="3">
        <f t="shared" si="34"/>
        <v>0</v>
      </c>
      <c r="Z51" s="3">
        <f t="shared" si="34"/>
        <v>0</v>
      </c>
      <c r="AA51" s="6">
        <v>104477721</v>
      </c>
      <c r="AB51" s="3"/>
      <c r="AC51" s="3">
        <f t="shared" si="34"/>
        <v>164916</v>
      </c>
      <c r="AD51" s="3">
        <f t="shared" si="34"/>
        <v>31940</v>
      </c>
    </row>
    <row r="52" spans="1:30">
      <c r="A52">
        <v>1984</v>
      </c>
      <c r="B52" s="23">
        <f t="shared" si="25"/>
        <v>1.6239623253565905</v>
      </c>
      <c r="C52" s="23">
        <f t="shared" si="16"/>
        <v>7.3475874205853053E-2</v>
      </c>
      <c r="D52" s="23">
        <f t="shared" si="17"/>
        <v>0.29622058766113973</v>
      </c>
      <c r="E52" s="23">
        <f t="shared" si="18"/>
        <v>3.0491834328031242</v>
      </c>
      <c r="F52" s="23">
        <f t="shared" si="19"/>
        <v>0.62711087939834853</v>
      </c>
      <c r="G52" s="23">
        <f t="shared" si="20"/>
        <v>0.36382450838536773</v>
      </c>
      <c r="H52" s="23">
        <f t="shared" si="21"/>
        <v>2.0387224391738825</v>
      </c>
      <c r="I52" s="23">
        <f t="shared" si="22"/>
        <v>0</v>
      </c>
      <c r="J52" s="23">
        <f t="shared" si="23"/>
        <v>0</v>
      </c>
      <c r="K52" s="23"/>
      <c r="L52" s="23">
        <f t="shared" si="26"/>
        <v>8.072500046984306</v>
      </c>
      <c r="N52">
        <v>1984</v>
      </c>
      <c r="O52" t="s">
        <v>28</v>
      </c>
      <c r="P52" t="s">
        <v>29</v>
      </c>
      <c r="Q52" t="s">
        <v>4</v>
      </c>
      <c r="R52" s="3">
        <f t="shared" ref="R52:AD52" si="35">+R250</f>
        <v>186386</v>
      </c>
      <c r="S52" s="3">
        <f t="shared" si="35"/>
        <v>8433</v>
      </c>
      <c r="T52" s="3">
        <f t="shared" si="28"/>
        <v>33997.938000000002</v>
      </c>
      <c r="U52" s="3">
        <f t="shared" si="35"/>
        <v>349962</v>
      </c>
      <c r="V52" s="3">
        <f t="shared" si="35"/>
        <v>71975</v>
      </c>
      <c r="W52" s="3">
        <f t="shared" si="35"/>
        <v>41757</v>
      </c>
      <c r="X52" s="3">
        <f t="shared" si="35"/>
        <v>233989</v>
      </c>
      <c r="Y52" s="3">
        <f t="shared" si="35"/>
        <v>0</v>
      </c>
      <c r="Z52" s="3">
        <f t="shared" si="35"/>
        <v>0</v>
      </c>
      <c r="AA52" s="6">
        <v>114772367</v>
      </c>
      <c r="AB52" s="3"/>
      <c r="AC52" s="3">
        <f t="shared" si="35"/>
        <v>174368</v>
      </c>
      <c r="AD52" s="3">
        <f t="shared" si="35"/>
        <v>12018</v>
      </c>
    </row>
    <row r="53" spans="1:30">
      <c r="A53">
        <v>1985</v>
      </c>
      <c r="B53" s="23">
        <f t="shared" si="25"/>
        <v>2.4680009551879936</v>
      </c>
      <c r="C53" s="23">
        <f t="shared" si="16"/>
        <v>8.7101818680952375E-2</v>
      </c>
      <c r="D53" s="23">
        <f t="shared" si="17"/>
        <v>0.28207862423770824</v>
      </c>
      <c r="E53" s="23">
        <f t="shared" si="18"/>
        <v>2.4684950235290328</v>
      </c>
      <c r="F53" s="23">
        <f t="shared" si="19"/>
        <v>0.62086571610455688</v>
      </c>
      <c r="G53" s="23">
        <f t="shared" si="20"/>
        <v>0.34582354028460327</v>
      </c>
      <c r="H53" s="23">
        <f t="shared" si="21"/>
        <v>1.5852142224845303</v>
      </c>
      <c r="I53" s="23">
        <f t="shared" si="22"/>
        <v>0</v>
      </c>
      <c r="J53" s="23">
        <f t="shared" si="23"/>
        <v>0</v>
      </c>
      <c r="K53" s="23"/>
      <c r="L53" s="23">
        <f t="shared" si="26"/>
        <v>7.8575799005093776</v>
      </c>
      <c r="N53">
        <v>1985</v>
      </c>
      <c r="O53" t="s">
        <v>28</v>
      </c>
      <c r="P53" t="s">
        <v>29</v>
      </c>
      <c r="Q53" t="s">
        <v>4</v>
      </c>
      <c r="R53" s="3">
        <f t="shared" ref="R53:AD53" si="36">+R251</f>
        <v>304711</v>
      </c>
      <c r="S53" s="3">
        <f t="shared" si="36"/>
        <v>10754</v>
      </c>
      <c r="T53" s="3">
        <f t="shared" si="28"/>
        <v>34826.753000000004</v>
      </c>
      <c r="U53" s="3">
        <f t="shared" si="36"/>
        <v>304772</v>
      </c>
      <c r="V53" s="3">
        <f t="shared" si="36"/>
        <v>76655</v>
      </c>
      <c r="W53" s="3">
        <f t="shared" si="36"/>
        <v>42697</v>
      </c>
      <c r="X53" s="3">
        <f t="shared" si="36"/>
        <v>195718</v>
      </c>
      <c r="Y53" s="3">
        <f t="shared" si="36"/>
        <v>0</v>
      </c>
      <c r="Z53" s="3">
        <f t="shared" si="36"/>
        <v>0</v>
      </c>
      <c r="AA53" s="6">
        <v>123464701</v>
      </c>
      <c r="AB53" s="3"/>
      <c r="AC53" s="3">
        <f t="shared" si="36"/>
        <v>265214</v>
      </c>
      <c r="AD53" s="3">
        <f t="shared" si="36"/>
        <v>39497</v>
      </c>
    </row>
    <row r="54" spans="1:30">
      <c r="A54">
        <v>1986</v>
      </c>
      <c r="B54" s="23">
        <f t="shared" si="25"/>
        <v>2.3357254993290795</v>
      </c>
      <c r="C54" s="23">
        <f t="shared" si="16"/>
        <v>0.11584241570050874</v>
      </c>
      <c r="D54" s="23">
        <f t="shared" si="17"/>
        <v>0.49594587745803137</v>
      </c>
      <c r="E54" s="23">
        <f t="shared" si="18"/>
        <v>2.9106387381864867</v>
      </c>
      <c r="F54" s="23">
        <f t="shared" si="19"/>
        <v>0.8505593619978955</v>
      </c>
      <c r="G54" s="23">
        <f t="shared" si="20"/>
        <v>1.4045591230729131</v>
      </c>
      <c r="H54" s="23">
        <f t="shared" si="21"/>
        <v>0.82153842348125772</v>
      </c>
      <c r="I54" s="23">
        <f t="shared" si="22"/>
        <v>0</v>
      </c>
      <c r="J54" s="23">
        <f t="shared" si="23"/>
        <v>0</v>
      </c>
      <c r="K54" s="23"/>
      <c r="L54" s="23">
        <f t="shared" si="26"/>
        <v>8.9348094392261714</v>
      </c>
      <c r="N54">
        <v>1986</v>
      </c>
      <c r="O54" t="s">
        <v>28</v>
      </c>
      <c r="P54" t="s">
        <v>29</v>
      </c>
      <c r="Q54" t="s">
        <v>4</v>
      </c>
      <c r="R54" s="3">
        <f t="shared" ref="R54:AD54" si="37">+R252</f>
        <v>309703</v>
      </c>
      <c r="S54" s="3">
        <f t="shared" si="37"/>
        <v>15360</v>
      </c>
      <c r="T54" s="3">
        <f t="shared" si="28"/>
        <v>65759.40800000001</v>
      </c>
      <c r="U54" s="3">
        <f t="shared" si="37"/>
        <v>385933</v>
      </c>
      <c r="V54" s="3">
        <f t="shared" si="37"/>
        <v>112779</v>
      </c>
      <c r="W54" s="3">
        <f t="shared" si="37"/>
        <v>186236</v>
      </c>
      <c r="X54" s="3">
        <f t="shared" si="37"/>
        <v>108931</v>
      </c>
      <c r="Y54" s="3">
        <f t="shared" si="37"/>
        <v>0</v>
      </c>
      <c r="Z54" s="3">
        <f t="shared" si="37"/>
        <v>0</v>
      </c>
      <c r="AA54" s="6">
        <v>132593920</v>
      </c>
      <c r="AB54" s="3"/>
      <c r="AC54" s="3">
        <f t="shared" si="37"/>
        <v>281636</v>
      </c>
      <c r="AD54" s="3">
        <f t="shared" si="37"/>
        <v>28067</v>
      </c>
    </row>
    <row r="55" spans="1:30">
      <c r="A55">
        <v>1987</v>
      </c>
      <c r="B55" s="23">
        <f t="shared" si="25"/>
        <v>1.8253222213432796</v>
      </c>
      <c r="C55" s="23">
        <f t="shared" si="16"/>
        <v>0.12476022110690727</v>
      </c>
      <c r="D55" s="23">
        <f t="shared" si="17"/>
        <v>0.77078275715622213</v>
      </c>
      <c r="E55" s="23">
        <f t="shared" si="18"/>
        <v>2.7265241228043395</v>
      </c>
      <c r="F55" s="23">
        <f t="shared" si="19"/>
        <v>0.75290214767005559</v>
      </c>
      <c r="G55" s="23">
        <f t="shared" si="20"/>
        <v>0.51712298617221686</v>
      </c>
      <c r="H55" s="23">
        <f t="shared" si="21"/>
        <v>0.95754882908969807</v>
      </c>
      <c r="I55" s="23">
        <f t="shared" si="22"/>
        <v>0</v>
      </c>
      <c r="J55" s="23">
        <f t="shared" si="23"/>
        <v>0</v>
      </c>
      <c r="K55" s="23"/>
      <c r="L55" s="23">
        <f t="shared" si="26"/>
        <v>7.6749632853427192</v>
      </c>
      <c r="N55">
        <v>1987</v>
      </c>
      <c r="O55" t="s">
        <v>28</v>
      </c>
      <c r="P55" t="s">
        <v>29</v>
      </c>
      <c r="Q55" t="s">
        <v>4</v>
      </c>
      <c r="R55" s="3">
        <f t="shared" ref="R55:AD55" si="38">+R253</f>
        <v>261552</v>
      </c>
      <c r="S55" s="3">
        <f t="shared" si="38"/>
        <v>17877</v>
      </c>
      <c r="T55" s="3">
        <f t="shared" si="28"/>
        <v>110446.12800000001</v>
      </c>
      <c r="U55" s="3">
        <f t="shared" si="38"/>
        <v>390686</v>
      </c>
      <c r="V55" s="3">
        <f t="shared" si="38"/>
        <v>107884</v>
      </c>
      <c r="W55" s="3">
        <f t="shared" si="38"/>
        <v>74099</v>
      </c>
      <c r="X55" s="3">
        <f t="shared" si="38"/>
        <v>137208</v>
      </c>
      <c r="Y55" s="3">
        <f t="shared" si="38"/>
        <v>0</v>
      </c>
      <c r="Z55" s="3">
        <f t="shared" si="38"/>
        <v>0</v>
      </c>
      <c r="AA55" s="6">
        <v>143290865</v>
      </c>
      <c r="AB55" s="3"/>
      <c r="AC55" s="3">
        <f t="shared" si="38"/>
        <v>249412</v>
      </c>
      <c r="AD55" s="3">
        <f t="shared" si="38"/>
        <v>12140</v>
      </c>
    </row>
    <row r="56" spans="1:30">
      <c r="A56">
        <v>1988</v>
      </c>
      <c r="B56" s="23">
        <f t="shared" si="25"/>
        <v>1.7775045437458725</v>
      </c>
      <c r="C56" s="23">
        <f t="shared" si="16"/>
        <v>3.9393523080762098E-2</v>
      </c>
      <c r="D56" s="23">
        <f t="shared" si="17"/>
        <v>0.85947020951420239</v>
      </c>
      <c r="E56" s="23">
        <f t="shared" si="18"/>
        <v>2.7241246504364143</v>
      </c>
      <c r="F56" s="23">
        <f t="shared" si="19"/>
        <v>0.53305689668442668</v>
      </c>
      <c r="G56" s="23">
        <f t="shared" si="20"/>
        <v>0.51160305895584013</v>
      </c>
      <c r="H56" s="23">
        <f t="shared" si="21"/>
        <v>0.76839255298086506</v>
      </c>
      <c r="I56" s="23">
        <f t="shared" si="22"/>
        <v>0</v>
      </c>
      <c r="J56" s="23">
        <f t="shared" si="23"/>
        <v>0</v>
      </c>
      <c r="K56" s="23"/>
      <c r="L56" s="23">
        <f t="shared" si="26"/>
        <v>7.213545435398383</v>
      </c>
      <c r="N56">
        <v>1988</v>
      </c>
      <c r="O56" t="s">
        <v>28</v>
      </c>
      <c r="P56" t="s">
        <v>29</v>
      </c>
      <c r="Q56" t="s">
        <v>4</v>
      </c>
      <c r="R56" s="3">
        <f t="shared" ref="R56:AD56" si="39">+R254</f>
        <v>284267</v>
      </c>
      <c r="S56" s="3">
        <f t="shared" si="39"/>
        <v>6300</v>
      </c>
      <c r="T56" s="3">
        <f t="shared" si="28"/>
        <v>137450.573</v>
      </c>
      <c r="U56" s="3">
        <f t="shared" si="39"/>
        <v>435655</v>
      </c>
      <c r="V56" s="3">
        <f t="shared" si="39"/>
        <v>85249</v>
      </c>
      <c r="W56" s="3">
        <f t="shared" si="39"/>
        <v>81818</v>
      </c>
      <c r="X56" s="3">
        <f t="shared" si="39"/>
        <v>122885</v>
      </c>
      <c r="Y56" s="3">
        <f t="shared" si="39"/>
        <v>0</v>
      </c>
      <c r="Z56" s="3">
        <f t="shared" si="39"/>
        <v>0</v>
      </c>
      <c r="AA56" s="6">
        <v>159924767</v>
      </c>
      <c r="AB56" s="3"/>
      <c r="AC56" s="3">
        <f t="shared" si="39"/>
        <v>278489</v>
      </c>
      <c r="AD56" s="3">
        <f t="shared" si="39"/>
        <v>5778</v>
      </c>
    </row>
    <row r="57" spans="1:30">
      <c r="A57">
        <v>1989</v>
      </c>
      <c r="B57" s="23">
        <f t="shared" si="25"/>
        <v>2.5118513739061812</v>
      </c>
      <c r="C57" s="23">
        <f t="shared" si="16"/>
        <v>1.0288154097652956E-2</v>
      </c>
      <c r="D57" s="23">
        <f t="shared" si="17"/>
        <v>0.67007568951498575</v>
      </c>
      <c r="E57" s="23">
        <f t="shared" si="18"/>
        <v>2.4320732595399299</v>
      </c>
      <c r="F57" s="23">
        <f t="shared" si="19"/>
        <v>0.64867536103596091</v>
      </c>
      <c r="G57" s="23">
        <f t="shared" si="20"/>
        <v>1.2367114723988823</v>
      </c>
      <c r="H57" s="23">
        <f t="shared" si="21"/>
        <v>1.9845762312225246</v>
      </c>
      <c r="I57" s="23">
        <f t="shared" si="22"/>
        <v>0</v>
      </c>
      <c r="J57" s="23">
        <f t="shared" si="23"/>
        <v>0</v>
      </c>
      <c r="K57" s="23"/>
      <c r="L57" s="23">
        <f t="shared" si="26"/>
        <v>9.4942515417161175</v>
      </c>
      <c r="N57">
        <v>1989</v>
      </c>
      <c r="O57" t="s">
        <v>28</v>
      </c>
      <c r="P57" t="s">
        <v>29</v>
      </c>
      <c r="Q57" t="s">
        <v>4</v>
      </c>
      <c r="R57" s="3">
        <f t="shared" ref="R57:AD57" si="40">+R255</f>
        <v>433366</v>
      </c>
      <c r="S57" s="3">
        <f t="shared" si="40"/>
        <v>1775</v>
      </c>
      <c r="T57" s="3">
        <f t="shared" si="28"/>
        <v>115607.167</v>
      </c>
      <c r="U57" s="3">
        <f t="shared" si="40"/>
        <v>419602</v>
      </c>
      <c r="V57" s="3">
        <f t="shared" si="40"/>
        <v>111915</v>
      </c>
      <c r="W57" s="3">
        <f t="shared" si="40"/>
        <v>213368</v>
      </c>
      <c r="X57" s="3">
        <f t="shared" si="40"/>
        <v>342396</v>
      </c>
      <c r="Y57" s="3">
        <f t="shared" si="40"/>
        <v>0</v>
      </c>
      <c r="Z57" s="3">
        <f t="shared" si="40"/>
        <v>0</v>
      </c>
      <c r="AA57" s="6">
        <v>172528520</v>
      </c>
      <c r="AB57" s="3"/>
      <c r="AC57" s="3">
        <f t="shared" si="40"/>
        <v>424010</v>
      </c>
      <c r="AD57" s="3">
        <f t="shared" si="40"/>
        <v>9356</v>
      </c>
    </row>
    <row r="58" spans="1:30">
      <c r="A58">
        <v>1990</v>
      </c>
      <c r="B58" s="23">
        <f t="shared" si="25"/>
        <v>2.1986978333222269</v>
      </c>
      <c r="C58" s="23">
        <f t="shared" si="16"/>
        <v>0.18620012159767244</v>
      </c>
      <c r="D58" s="23">
        <f t="shared" si="17"/>
        <v>0.73763336128265755</v>
      </c>
      <c r="E58" s="23">
        <f t="shared" si="18"/>
        <v>2.465166613831689</v>
      </c>
      <c r="F58" s="23">
        <f t="shared" si="19"/>
        <v>0.80771489802315743</v>
      </c>
      <c r="G58" s="23">
        <f t="shared" si="20"/>
        <v>0.83157698803222457</v>
      </c>
      <c r="H58" s="23">
        <f t="shared" si="21"/>
        <v>1.2100059366689602</v>
      </c>
      <c r="I58" s="23">
        <f t="shared" si="22"/>
        <v>0</v>
      </c>
      <c r="J58" s="23">
        <f t="shared" si="23"/>
        <v>0</v>
      </c>
      <c r="K58" s="23"/>
      <c r="L58" s="23">
        <f t="shared" si="26"/>
        <v>8.4369957527585875</v>
      </c>
      <c r="N58">
        <v>1990</v>
      </c>
      <c r="O58" t="s">
        <v>28</v>
      </c>
      <c r="P58" t="s">
        <v>29</v>
      </c>
      <c r="Q58" t="s">
        <v>4</v>
      </c>
      <c r="R58" s="3">
        <f t="shared" ref="R58:AD58" si="41">+R256</f>
        <v>417587</v>
      </c>
      <c r="S58" s="3">
        <f t="shared" si="41"/>
        <v>35364</v>
      </c>
      <c r="T58" s="3">
        <f t="shared" si="28"/>
        <v>140094.78600000002</v>
      </c>
      <c r="U58" s="3">
        <f t="shared" si="41"/>
        <v>468196</v>
      </c>
      <c r="V58" s="3">
        <f t="shared" si="41"/>
        <v>153405</v>
      </c>
      <c r="W58" s="3">
        <f t="shared" si="41"/>
        <v>157937</v>
      </c>
      <c r="X58" s="3">
        <f t="shared" si="41"/>
        <v>229810</v>
      </c>
      <c r="Y58" s="3">
        <f t="shared" si="41"/>
        <v>0</v>
      </c>
      <c r="Z58" s="3">
        <f t="shared" si="41"/>
        <v>0</v>
      </c>
      <c r="AA58" s="6">
        <v>189924688</v>
      </c>
      <c r="AB58" s="3"/>
      <c r="AC58" s="3">
        <f t="shared" si="41"/>
        <v>408669</v>
      </c>
      <c r="AD58" s="3">
        <f t="shared" si="41"/>
        <v>8918</v>
      </c>
    </row>
    <row r="59" spans="1:30">
      <c r="A59">
        <v>1991</v>
      </c>
      <c r="B59" s="23">
        <f t="shared" si="25"/>
        <v>2.1763383833950547</v>
      </c>
      <c r="C59" s="23">
        <f t="shared" si="16"/>
        <v>3.3367994820802008E-2</v>
      </c>
      <c r="D59" s="23">
        <f t="shared" si="17"/>
        <v>0.83185221385490493</v>
      </c>
      <c r="E59" s="23">
        <f t="shared" si="18"/>
        <v>3.621098913447764</v>
      </c>
      <c r="F59" s="23">
        <f t="shared" si="19"/>
        <v>0.51586096894093825</v>
      </c>
      <c r="G59" s="23">
        <f t="shared" si="20"/>
        <v>1.0013051857058874</v>
      </c>
      <c r="H59" s="23">
        <f t="shared" si="21"/>
        <v>1.8010756970778268</v>
      </c>
      <c r="I59" s="23">
        <f t="shared" si="22"/>
        <v>0</v>
      </c>
      <c r="J59" s="23">
        <f t="shared" si="23"/>
        <v>0</v>
      </c>
      <c r="K59" s="23"/>
      <c r="L59" s="23">
        <f t="shared" si="26"/>
        <v>9.9808993572431781</v>
      </c>
      <c r="N59">
        <v>1991</v>
      </c>
      <c r="O59" t="s">
        <v>28</v>
      </c>
      <c r="P59" t="s">
        <v>29</v>
      </c>
      <c r="Q59" t="s">
        <v>4</v>
      </c>
      <c r="R59" s="3">
        <f t="shared" ref="R59:AD59" si="42">+R257</f>
        <v>401900</v>
      </c>
      <c r="S59" s="3">
        <f t="shared" si="42"/>
        <v>6162</v>
      </c>
      <c r="T59" s="3">
        <f t="shared" si="28"/>
        <v>153616.46300000002</v>
      </c>
      <c r="U59" s="3">
        <f t="shared" si="42"/>
        <v>668701</v>
      </c>
      <c r="V59" s="3">
        <f t="shared" si="42"/>
        <v>95263</v>
      </c>
      <c r="W59" s="3">
        <f t="shared" si="42"/>
        <v>184909</v>
      </c>
      <c r="X59" s="3">
        <f t="shared" si="42"/>
        <v>332601</v>
      </c>
      <c r="Y59" s="3">
        <f t="shared" si="42"/>
        <v>0</v>
      </c>
      <c r="Z59" s="3">
        <f t="shared" si="42"/>
        <v>0</v>
      </c>
      <c r="AA59" s="6">
        <v>184667974</v>
      </c>
      <c r="AB59" s="3"/>
      <c r="AC59" s="3">
        <f t="shared" si="42"/>
        <v>360531</v>
      </c>
      <c r="AD59" s="3">
        <f t="shared" si="42"/>
        <v>41369</v>
      </c>
    </row>
    <row r="60" spans="1:30">
      <c r="A60">
        <v>1992</v>
      </c>
      <c r="B60" s="23">
        <f t="shared" si="25"/>
        <v>1.8843477704654019</v>
      </c>
      <c r="C60" s="23">
        <f t="shared" si="16"/>
        <v>4.4124922642792448E-2</v>
      </c>
      <c r="D60" s="23">
        <f t="shared" si="17"/>
        <v>0.89331674857547039</v>
      </c>
      <c r="E60" s="23">
        <f t="shared" si="18"/>
        <v>3.8813837263044477</v>
      </c>
      <c r="F60" s="23">
        <f t="shared" si="19"/>
        <v>0.52165611707517134</v>
      </c>
      <c r="G60" s="23">
        <f t="shared" si="20"/>
        <v>0.89119978950020695</v>
      </c>
      <c r="H60" s="23">
        <f t="shared" si="21"/>
        <v>1.4197485097070512</v>
      </c>
      <c r="I60" s="23">
        <f t="shared" si="22"/>
        <v>0</v>
      </c>
      <c r="J60" s="23">
        <f t="shared" si="23"/>
        <v>0</v>
      </c>
      <c r="K60" s="23"/>
      <c r="L60" s="23">
        <f t="shared" si="26"/>
        <v>9.5357775842705426</v>
      </c>
      <c r="N60">
        <v>1992</v>
      </c>
      <c r="O60" t="s">
        <v>28</v>
      </c>
      <c r="P60" t="s">
        <v>29</v>
      </c>
      <c r="Q60" t="s">
        <v>4</v>
      </c>
      <c r="R60" s="3">
        <f t="shared" ref="R60:AD60" si="43">+R258</f>
        <v>368799</v>
      </c>
      <c r="S60" s="3">
        <f t="shared" si="43"/>
        <v>8636</v>
      </c>
      <c r="T60" s="3">
        <f t="shared" si="28"/>
        <v>174837.32500000001</v>
      </c>
      <c r="U60" s="3">
        <f t="shared" si="43"/>
        <v>759653</v>
      </c>
      <c r="V60" s="3">
        <f t="shared" si="43"/>
        <v>102097</v>
      </c>
      <c r="W60" s="3">
        <f t="shared" si="43"/>
        <v>174423</v>
      </c>
      <c r="X60" s="3">
        <f t="shared" si="43"/>
        <v>277869</v>
      </c>
      <c r="Y60" s="3">
        <f t="shared" si="43"/>
        <v>0</v>
      </c>
      <c r="Z60" s="3">
        <f t="shared" si="43"/>
        <v>0</v>
      </c>
      <c r="AA60" s="6">
        <v>195717057</v>
      </c>
      <c r="AB60" s="3"/>
      <c r="AC60" s="3">
        <f t="shared" si="43"/>
        <v>313618</v>
      </c>
      <c r="AD60" s="3">
        <f t="shared" si="43"/>
        <v>55181</v>
      </c>
    </row>
    <row r="61" spans="1:30">
      <c r="A61">
        <v>1993</v>
      </c>
      <c r="B61" s="23">
        <f t="shared" si="25"/>
        <v>1.8346968981885303</v>
      </c>
      <c r="C61" s="23">
        <f t="shared" si="16"/>
        <v>1.8110539608638284E-2</v>
      </c>
      <c r="D61" s="23">
        <f t="shared" si="17"/>
        <v>1.1651150896013738</v>
      </c>
      <c r="E61" s="23">
        <f t="shared" si="18"/>
        <v>3.7912008201722553</v>
      </c>
      <c r="F61" s="23">
        <f t="shared" si="19"/>
        <v>0.37094850730997447</v>
      </c>
      <c r="G61" s="23">
        <f t="shared" si="20"/>
        <v>0.11146664994741344</v>
      </c>
      <c r="H61" s="23">
        <f t="shared" si="21"/>
        <v>0.44890321629389668</v>
      </c>
      <c r="I61" s="23">
        <f t="shared" si="22"/>
        <v>0</v>
      </c>
      <c r="J61" s="23">
        <f t="shared" si="23"/>
        <v>0</v>
      </c>
      <c r="K61" s="23"/>
      <c r="L61" s="23">
        <f t="shared" si="26"/>
        <v>7.7404417211220826</v>
      </c>
      <c r="N61">
        <v>1993</v>
      </c>
      <c r="O61" t="s">
        <v>28</v>
      </c>
      <c r="P61" t="s">
        <v>29</v>
      </c>
      <c r="Q61" t="s">
        <v>4</v>
      </c>
      <c r="R61" s="3">
        <f t="shared" ref="R61:AD61" si="44">+R259</f>
        <v>369765</v>
      </c>
      <c r="S61" s="3">
        <f t="shared" si="44"/>
        <v>3650</v>
      </c>
      <c r="T61" s="3">
        <f t="shared" si="28"/>
        <v>234817.41400000002</v>
      </c>
      <c r="U61" s="3">
        <f t="shared" si="44"/>
        <v>764079</v>
      </c>
      <c r="V61" s="3">
        <f t="shared" si="44"/>
        <v>74761</v>
      </c>
      <c r="W61" s="3">
        <f t="shared" si="44"/>
        <v>22465</v>
      </c>
      <c r="X61" s="3">
        <f t="shared" si="44"/>
        <v>90472</v>
      </c>
      <c r="Y61" s="3">
        <f t="shared" si="44"/>
        <v>0</v>
      </c>
      <c r="Z61" s="3">
        <f t="shared" si="44"/>
        <v>0</v>
      </c>
      <c r="AA61" s="6">
        <v>201540102</v>
      </c>
      <c r="AB61" s="3"/>
      <c r="AC61" s="3">
        <f t="shared" si="44"/>
        <v>325356</v>
      </c>
      <c r="AD61" s="3">
        <f t="shared" si="44"/>
        <v>44409</v>
      </c>
    </row>
    <row r="62" spans="1:30">
      <c r="A62">
        <v>1994</v>
      </c>
      <c r="B62" s="23">
        <f t="shared" si="25"/>
        <v>2.0055480079227768</v>
      </c>
      <c r="C62" s="23">
        <f t="shared" si="16"/>
        <v>4.3594055906189942E-2</v>
      </c>
      <c r="D62" s="23">
        <f t="shared" si="17"/>
        <v>1.6584380880380709</v>
      </c>
      <c r="E62" s="23">
        <f t="shared" si="18"/>
        <v>3.0349136157739389</v>
      </c>
      <c r="F62" s="23">
        <f t="shared" si="19"/>
        <v>0.37505040743232826</v>
      </c>
      <c r="G62" s="23">
        <f t="shared" si="20"/>
        <v>0.1107758849948369</v>
      </c>
      <c r="H62" s="23">
        <f t="shared" si="21"/>
        <v>0.48060809933945425</v>
      </c>
      <c r="I62" s="23">
        <f t="shared" si="22"/>
        <v>0</v>
      </c>
      <c r="J62" s="23">
        <f t="shared" si="23"/>
        <v>0</v>
      </c>
      <c r="K62" s="23"/>
      <c r="L62" s="23">
        <f t="shared" si="26"/>
        <v>7.7089281594075958</v>
      </c>
      <c r="N62">
        <v>1994</v>
      </c>
      <c r="O62" t="s">
        <v>28</v>
      </c>
      <c r="P62" t="s">
        <v>29</v>
      </c>
      <c r="Q62" t="s">
        <v>4</v>
      </c>
      <c r="R62" s="3">
        <f t="shared" ref="R62:AD62" si="45">+R260</f>
        <v>416622</v>
      </c>
      <c r="S62" s="3">
        <f t="shared" si="45"/>
        <v>9056</v>
      </c>
      <c r="T62" s="3">
        <f t="shared" si="28"/>
        <v>344515.21</v>
      </c>
      <c r="U62" s="3">
        <f t="shared" si="45"/>
        <v>630457</v>
      </c>
      <c r="V62" s="3">
        <f t="shared" si="45"/>
        <v>77911</v>
      </c>
      <c r="W62" s="3">
        <f t="shared" si="45"/>
        <v>23012</v>
      </c>
      <c r="X62" s="3">
        <f t="shared" si="45"/>
        <v>99839</v>
      </c>
      <c r="Y62" s="3">
        <f t="shared" si="45"/>
        <v>0</v>
      </c>
      <c r="Z62" s="3">
        <f t="shared" si="45"/>
        <v>0</v>
      </c>
      <c r="AA62" s="6">
        <v>207734743</v>
      </c>
      <c r="AB62" s="3"/>
      <c r="AC62" s="3">
        <f t="shared" si="45"/>
        <v>348904</v>
      </c>
      <c r="AD62" s="3">
        <f t="shared" si="45"/>
        <v>67718</v>
      </c>
    </row>
    <row r="63" spans="1:30">
      <c r="A63">
        <v>1995</v>
      </c>
      <c r="B63" s="23">
        <f t="shared" si="25"/>
        <v>2.1662672321702638</v>
      </c>
      <c r="C63" s="23">
        <f t="shared" si="16"/>
        <v>7.9500107804568149E-2</v>
      </c>
      <c r="D63" s="23">
        <f t="shared" si="17"/>
        <v>0.89957227279159291</v>
      </c>
      <c r="E63" s="23">
        <f t="shared" si="18"/>
        <v>3.2456187867439477</v>
      </c>
      <c r="F63" s="23">
        <f t="shared" si="19"/>
        <v>0.29775262042639639</v>
      </c>
      <c r="G63" s="23">
        <f t="shared" si="20"/>
        <v>0.10628632123332113</v>
      </c>
      <c r="H63" s="23">
        <f t="shared" si="21"/>
        <v>2.9369718409840959</v>
      </c>
      <c r="I63" s="23">
        <f t="shared" si="22"/>
        <v>0</v>
      </c>
      <c r="J63" s="23">
        <f t="shared" si="23"/>
        <v>0</v>
      </c>
      <c r="K63" s="23"/>
      <c r="L63" s="23">
        <f t="shared" si="26"/>
        <v>9.7319691821541863</v>
      </c>
      <c r="N63">
        <v>1995</v>
      </c>
      <c r="O63" t="s">
        <v>28</v>
      </c>
      <c r="P63" t="s">
        <v>29</v>
      </c>
      <c r="Q63" t="s">
        <v>4</v>
      </c>
      <c r="R63" s="3">
        <f t="shared" ref="R63:AD63" si="46">+R261</f>
        <v>479412</v>
      </c>
      <c r="S63" s="3">
        <f t="shared" si="46"/>
        <v>17594</v>
      </c>
      <c r="T63" s="3">
        <f t="shared" si="28"/>
        <v>199082.429</v>
      </c>
      <c r="U63" s="3">
        <f t="shared" si="46"/>
        <v>718281</v>
      </c>
      <c r="V63" s="3">
        <f t="shared" si="46"/>
        <v>65895</v>
      </c>
      <c r="W63" s="3">
        <f t="shared" si="46"/>
        <v>23522</v>
      </c>
      <c r="X63" s="3">
        <f t="shared" si="46"/>
        <v>649975</v>
      </c>
      <c r="Y63" s="3">
        <f t="shared" si="46"/>
        <v>0</v>
      </c>
      <c r="Z63" s="3">
        <f t="shared" si="46"/>
        <v>0</v>
      </c>
      <c r="AA63" s="6">
        <v>221307876</v>
      </c>
      <c r="AB63" s="3"/>
      <c r="AC63" s="3">
        <f t="shared" si="46"/>
        <v>443733</v>
      </c>
      <c r="AD63" s="3">
        <f t="shared" si="46"/>
        <v>35679</v>
      </c>
    </row>
    <row r="64" spans="1:30">
      <c r="A64">
        <v>1996</v>
      </c>
      <c r="B64" s="23">
        <f t="shared" si="25"/>
        <v>3.1720581612380938</v>
      </c>
      <c r="C64" s="23">
        <f t="shared" si="16"/>
        <v>7.3134674472646197E-2</v>
      </c>
      <c r="D64" s="23">
        <f t="shared" si="17"/>
        <v>0.61879575208970383</v>
      </c>
      <c r="E64" s="23">
        <f t="shared" si="18"/>
        <v>4.3133548897292293</v>
      </c>
      <c r="F64" s="23">
        <f t="shared" si="19"/>
        <v>0.39668534052621057</v>
      </c>
      <c r="G64" s="23">
        <f t="shared" si="20"/>
        <v>7.9195464839802554E-2</v>
      </c>
      <c r="H64" s="23">
        <f t="shared" si="21"/>
        <v>0.81833891948263449</v>
      </c>
      <c r="I64" s="23">
        <f t="shared" si="22"/>
        <v>0</v>
      </c>
      <c r="J64" s="23">
        <f t="shared" si="23"/>
        <v>0</v>
      </c>
      <c r="K64" s="23"/>
      <c r="L64" s="23">
        <f t="shared" si="26"/>
        <v>9.4715632023783218</v>
      </c>
      <c r="N64">
        <v>1996</v>
      </c>
      <c r="O64" t="s">
        <v>28</v>
      </c>
      <c r="P64" t="s">
        <v>29</v>
      </c>
      <c r="Q64" t="s">
        <v>4</v>
      </c>
      <c r="R64" s="3">
        <f t="shared" ref="R64:AD64" si="47">+R262</f>
        <v>743714</v>
      </c>
      <c r="S64" s="3">
        <f t="shared" si="47"/>
        <v>17147</v>
      </c>
      <c r="T64" s="3">
        <f t="shared" si="28"/>
        <v>145081.53400000001</v>
      </c>
      <c r="U64" s="3">
        <f t="shared" si="47"/>
        <v>1011300</v>
      </c>
      <c r="V64" s="3">
        <f t="shared" si="47"/>
        <v>93006</v>
      </c>
      <c r="W64" s="3">
        <f t="shared" si="47"/>
        <v>18568</v>
      </c>
      <c r="X64" s="3">
        <f t="shared" si="47"/>
        <v>191866</v>
      </c>
      <c r="Y64" s="3">
        <f t="shared" si="47"/>
        <v>0</v>
      </c>
      <c r="Z64" s="3">
        <f t="shared" si="47"/>
        <v>0</v>
      </c>
      <c r="AA64" s="6">
        <v>234457870</v>
      </c>
      <c r="AB64" s="3"/>
      <c r="AC64" s="3">
        <f t="shared" si="47"/>
        <v>550019</v>
      </c>
      <c r="AD64" s="3">
        <f t="shared" si="47"/>
        <v>193695</v>
      </c>
    </row>
    <row r="65" spans="1:30">
      <c r="A65">
        <v>1997</v>
      </c>
      <c r="B65" s="23">
        <f t="shared" si="25"/>
        <v>2.719203054701584</v>
      </c>
      <c r="C65" s="23">
        <f t="shared" si="16"/>
        <v>0.10114404614704088</v>
      </c>
      <c r="D65" s="23">
        <f t="shared" si="17"/>
        <v>0.64745669739912337</v>
      </c>
      <c r="E65" s="23">
        <f t="shared" si="18"/>
        <v>3.9885533452934845</v>
      </c>
      <c r="F65" s="23">
        <f t="shared" si="19"/>
        <v>0.62799009338048062</v>
      </c>
      <c r="G65" s="23">
        <f t="shared" si="20"/>
        <v>7.8156210949976601E-2</v>
      </c>
      <c r="H65" s="23">
        <f t="shared" si="21"/>
        <v>0.72458433731560035</v>
      </c>
      <c r="I65" s="23">
        <f t="shared" si="22"/>
        <v>0</v>
      </c>
      <c r="J65" s="23">
        <f t="shared" si="23"/>
        <v>0</v>
      </c>
      <c r="K65" s="23"/>
      <c r="L65" s="23">
        <f t="shared" si="26"/>
        <v>8.8870877851872905</v>
      </c>
      <c r="N65">
        <v>1997</v>
      </c>
      <c r="O65" t="s">
        <v>28</v>
      </c>
      <c r="P65" t="s">
        <v>29</v>
      </c>
      <c r="Q65" t="s">
        <v>4</v>
      </c>
      <c r="R65" s="3">
        <f t="shared" ref="R65:AD65" si="48">+R263</f>
        <v>671762</v>
      </c>
      <c r="S65" s="3">
        <f t="shared" si="48"/>
        <v>24987</v>
      </c>
      <c r="T65" s="3">
        <f t="shared" si="28"/>
        <v>159950.10200000001</v>
      </c>
      <c r="U65" s="3">
        <f t="shared" si="48"/>
        <v>985347</v>
      </c>
      <c r="V65" s="3">
        <f t="shared" si="48"/>
        <v>155141</v>
      </c>
      <c r="W65" s="3">
        <f t="shared" si="48"/>
        <v>19308</v>
      </c>
      <c r="X65" s="3">
        <f t="shared" si="48"/>
        <v>179004</v>
      </c>
      <c r="Y65" s="3">
        <f t="shared" si="48"/>
        <v>0</v>
      </c>
      <c r="Z65" s="3">
        <f t="shared" si="48"/>
        <v>0</v>
      </c>
      <c r="AA65" s="6">
        <v>247043706</v>
      </c>
      <c r="AB65" s="3"/>
      <c r="AC65" s="3">
        <f t="shared" si="48"/>
        <v>571019</v>
      </c>
      <c r="AD65" s="3">
        <f t="shared" si="48"/>
        <v>100743</v>
      </c>
    </row>
    <row r="66" spans="1:30">
      <c r="A66">
        <v>1998</v>
      </c>
      <c r="B66" s="23">
        <f t="shared" si="25"/>
        <v>2.7557999587740416</v>
      </c>
      <c r="C66" s="23">
        <f t="shared" si="16"/>
        <v>9.2912303624911555E-2</v>
      </c>
      <c r="D66" s="23">
        <f t="shared" si="17"/>
        <v>0.72262170669096215</v>
      </c>
      <c r="E66" s="23">
        <f t="shared" si="18"/>
        <v>2.9754164615169501</v>
      </c>
      <c r="F66" s="23">
        <f t="shared" si="19"/>
        <v>0.19486582689440488</v>
      </c>
      <c r="G66" s="23">
        <f t="shared" si="20"/>
        <v>7.9121265564578075E-2</v>
      </c>
      <c r="H66" s="23">
        <f t="shared" si="21"/>
        <v>0.38991656156168575</v>
      </c>
      <c r="I66" s="23">
        <f t="shared" si="22"/>
        <v>0</v>
      </c>
      <c r="J66" s="23">
        <f t="shared" si="23"/>
        <v>0</v>
      </c>
      <c r="K66" s="23"/>
      <c r="L66" s="23">
        <f t="shared" si="26"/>
        <v>7.2106540846275333</v>
      </c>
      <c r="N66">
        <v>1998</v>
      </c>
      <c r="O66" t="s">
        <v>28</v>
      </c>
      <c r="P66" t="s">
        <v>29</v>
      </c>
      <c r="Q66" t="s">
        <v>4</v>
      </c>
      <c r="R66" s="3">
        <f t="shared" ref="R66:AD66" si="49">+R264</f>
        <v>715375</v>
      </c>
      <c r="S66" s="3">
        <f t="shared" si="49"/>
        <v>24119</v>
      </c>
      <c r="T66" s="3">
        <f t="shared" si="28"/>
        <v>187584.55300000001</v>
      </c>
      <c r="U66" s="3">
        <f t="shared" si="49"/>
        <v>772385</v>
      </c>
      <c r="V66" s="3">
        <f t="shared" si="49"/>
        <v>50585</v>
      </c>
      <c r="W66" s="3">
        <f t="shared" si="49"/>
        <v>20539</v>
      </c>
      <c r="X66" s="3">
        <f t="shared" si="49"/>
        <v>101218</v>
      </c>
      <c r="Y66" s="3">
        <f t="shared" si="49"/>
        <v>0</v>
      </c>
      <c r="Z66" s="3">
        <f t="shared" si="49"/>
        <v>0</v>
      </c>
      <c r="AA66" s="6">
        <v>259588871</v>
      </c>
      <c r="AB66" s="3"/>
      <c r="AC66" s="3">
        <f t="shared" si="49"/>
        <v>560843</v>
      </c>
      <c r="AD66" s="3">
        <f t="shared" si="49"/>
        <v>154532</v>
      </c>
    </row>
    <row r="67" spans="1:30">
      <c r="A67">
        <v>1999</v>
      </c>
      <c r="B67" s="23">
        <f t="shared" si="25"/>
        <v>2.4927577448728817</v>
      </c>
      <c r="C67" s="23">
        <f t="shared" si="16"/>
        <v>2.6988042889781745E-2</v>
      </c>
      <c r="D67" s="23">
        <f t="shared" si="17"/>
        <v>0.74307780608039598</v>
      </c>
      <c r="E67" s="23">
        <f t="shared" si="18"/>
        <v>2.8727938961235759</v>
      </c>
      <c r="F67" s="23">
        <f t="shared" si="19"/>
        <v>0.15832476090864822</v>
      </c>
      <c r="G67" s="23">
        <f t="shared" si="20"/>
        <v>7.0579077403754201E-2</v>
      </c>
      <c r="H67" s="23">
        <f t="shared" si="21"/>
        <v>0.43841206617289213</v>
      </c>
      <c r="I67" s="23">
        <f t="shared" si="22"/>
        <v>0</v>
      </c>
      <c r="J67" s="23">
        <f t="shared" si="23"/>
        <v>0</v>
      </c>
      <c r="K67" s="23"/>
      <c r="L67" s="23">
        <f t="shared" si="26"/>
        <v>6.8029333944519301</v>
      </c>
      <c r="N67">
        <v>1999</v>
      </c>
      <c r="O67" t="s">
        <v>28</v>
      </c>
      <c r="P67" t="s">
        <v>29</v>
      </c>
      <c r="Q67" t="s">
        <v>4</v>
      </c>
      <c r="R67" s="3">
        <f t="shared" ref="R67:AD67" si="50">+R265</f>
        <v>685535</v>
      </c>
      <c r="S67" s="3">
        <f t="shared" si="50"/>
        <v>7422</v>
      </c>
      <c r="T67" s="3">
        <f t="shared" si="28"/>
        <v>204354.33200000002</v>
      </c>
      <c r="U67" s="3">
        <f t="shared" si="50"/>
        <v>790049</v>
      </c>
      <c r="V67" s="3">
        <f t="shared" si="50"/>
        <v>43541</v>
      </c>
      <c r="W67" s="3">
        <f t="shared" si="50"/>
        <v>19410</v>
      </c>
      <c r="X67" s="3">
        <f t="shared" si="50"/>
        <v>120568</v>
      </c>
      <c r="Y67" s="3">
        <f t="shared" si="50"/>
        <v>0</v>
      </c>
      <c r="Z67" s="3">
        <f t="shared" si="50"/>
        <v>0</v>
      </c>
      <c r="AA67" s="6">
        <v>275010679</v>
      </c>
      <c r="AB67" s="3"/>
      <c r="AC67" s="3">
        <f t="shared" si="50"/>
        <v>552467</v>
      </c>
      <c r="AD67" s="3">
        <f t="shared" si="50"/>
        <v>133068</v>
      </c>
    </row>
    <row r="68" spans="1:30">
      <c r="A68">
        <v>2000</v>
      </c>
      <c r="B68" s="23">
        <f t="shared" si="25"/>
        <v>2.2856803694037744</v>
      </c>
      <c r="C68" s="23">
        <f t="shared" si="16"/>
        <v>3.4641526610795087E-2</v>
      </c>
      <c r="D68" s="23">
        <f t="shared" si="17"/>
        <v>0.775586297932084</v>
      </c>
      <c r="E68" s="23">
        <f t="shared" si="18"/>
        <v>2.7407834675855893</v>
      </c>
      <c r="F68" s="23">
        <f t="shared" si="19"/>
        <v>0.12514501249865198</v>
      </c>
      <c r="G68" s="23">
        <f t="shared" si="20"/>
        <v>6.9137429441722728E-2</v>
      </c>
      <c r="H68" s="23">
        <f t="shared" si="21"/>
        <v>0.378398312086282</v>
      </c>
      <c r="I68" s="23">
        <f t="shared" si="22"/>
        <v>0</v>
      </c>
      <c r="J68" s="23">
        <f t="shared" si="23"/>
        <v>0</v>
      </c>
      <c r="K68" s="23"/>
      <c r="L68" s="23">
        <f t="shared" si="26"/>
        <v>6.4093724155588987</v>
      </c>
      <c r="N68">
        <v>2000</v>
      </c>
      <c r="O68" t="s">
        <v>28</v>
      </c>
      <c r="P68" t="s">
        <v>29</v>
      </c>
      <c r="Q68" t="s">
        <v>4</v>
      </c>
      <c r="R68" s="3">
        <f t="shared" ref="R68:AD70" si="51">+R266</f>
        <v>674919</v>
      </c>
      <c r="S68" s="3">
        <f t="shared" si="51"/>
        <v>10229</v>
      </c>
      <c r="T68" s="3">
        <f t="shared" si="28"/>
        <v>229016.242</v>
      </c>
      <c r="U68" s="3">
        <f t="shared" si="51"/>
        <v>809302.5</v>
      </c>
      <c r="V68" s="3">
        <f t="shared" si="51"/>
        <v>36953</v>
      </c>
      <c r="W68" s="3">
        <f t="shared" si="51"/>
        <v>20415</v>
      </c>
      <c r="X68" s="3">
        <f t="shared" si="51"/>
        <v>111734</v>
      </c>
      <c r="Y68" s="3">
        <f t="shared" si="51"/>
        <v>0</v>
      </c>
      <c r="Z68" s="3">
        <f t="shared" si="51"/>
        <v>0</v>
      </c>
      <c r="AA68" s="6">
        <v>295281444</v>
      </c>
      <c r="AB68" s="3"/>
      <c r="AC68" s="3">
        <f t="shared" si="51"/>
        <v>549207</v>
      </c>
      <c r="AD68" s="3">
        <f t="shared" si="51"/>
        <v>125712</v>
      </c>
    </row>
    <row r="69" spans="1:30"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N69">
        <v>2001</v>
      </c>
      <c r="O69" t="s">
        <v>28</v>
      </c>
      <c r="P69" t="s">
        <v>29</v>
      </c>
      <c r="Q69" t="s">
        <v>4</v>
      </c>
      <c r="R69" s="3"/>
      <c r="S69" s="3"/>
      <c r="T69" s="3"/>
      <c r="U69" s="3"/>
      <c r="V69" s="3"/>
      <c r="W69" s="3"/>
      <c r="X69" s="3"/>
      <c r="Y69" s="3"/>
      <c r="Z69" s="3"/>
      <c r="AA69" s="6"/>
      <c r="AB69" s="3"/>
      <c r="AC69" s="3"/>
      <c r="AD69" s="3"/>
    </row>
    <row r="70" spans="1:30">
      <c r="A70">
        <v>2002</v>
      </c>
      <c r="B70" s="23">
        <f t="shared" ref="B70" si="52">+R70/$AA70*1000</f>
        <v>2.2136393632461244</v>
      </c>
      <c r="C70" s="23">
        <f t="shared" ref="C70" si="53">+S70/$AA70*1000</f>
        <v>8.1900377495912766E-2</v>
      </c>
      <c r="D70" s="23">
        <f t="shared" ref="D70" si="54">+T70/$AA70*1000</f>
        <v>1.5513441004985626</v>
      </c>
      <c r="E70" s="23">
        <f t="shared" ref="E70" si="55">+U70/$AA70*1000</f>
        <v>2.7334964421552268</v>
      </c>
      <c r="F70" s="23">
        <f t="shared" ref="F70" si="56">+V70/$AA70*1000</f>
        <v>0.13681734361059408</v>
      </c>
      <c r="G70" s="23">
        <f t="shared" ref="G70" si="57">+W70/$AA70*1000</f>
        <v>7.1514782798747276E-2</v>
      </c>
      <c r="H70" s="23">
        <f t="shared" ref="H70" si="58">+X70/$AA70*1000</f>
        <v>0.61390807434328032</v>
      </c>
      <c r="I70" s="23">
        <f t="shared" ref="I70" si="59">+Y70/$AA70*1000</f>
        <v>0</v>
      </c>
      <c r="J70" s="23">
        <f t="shared" ref="J70" si="60">+Z70/$AA70*1000</f>
        <v>0</v>
      </c>
      <c r="K70" s="23"/>
      <c r="L70" s="23">
        <f>SUM(B70:J70)</f>
        <v>7.4026204841484482</v>
      </c>
      <c r="N70">
        <v>2002</v>
      </c>
      <c r="O70" t="s">
        <v>28</v>
      </c>
      <c r="P70" t="s">
        <v>29</v>
      </c>
      <c r="Q70" t="s">
        <v>4</v>
      </c>
      <c r="R70" s="3">
        <f t="shared" si="51"/>
        <v>670981</v>
      </c>
      <c r="S70" s="3">
        <f t="shared" si="51"/>
        <v>24825</v>
      </c>
      <c r="T70" s="3">
        <f t="shared" si="28"/>
        <v>470231.255</v>
      </c>
      <c r="U70" s="3">
        <f t="shared" si="51"/>
        <v>828556</v>
      </c>
      <c r="V70" s="3">
        <f t="shared" si="51"/>
        <v>41471</v>
      </c>
      <c r="W70" s="3">
        <f t="shared" si="51"/>
        <v>21677</v>
      </c>
      <c r="X70" s="3">
        <f t="shared" si="51"/>
        <v>186083</v>
      </c>
      <c r="Y70" s="3">
        <f t="shared" si="51"/>
        <v>0</v>
      </c>
      <c r="Z70" s="3">
        <f t="shared" si="51"/>
        <v>0</v>
      </c>
      <c r="AA70" s="6">
        <v>303112156</v>
      </c>
      <c r="AB70" s="3"/>
      <c r="AC70" s="3">
        <f t="shared" si="51"/>
        <v>603429</v>
      </c>
      <c r="AD70" s="3">
        <f t="shared" si="51"/>
        <v>67552</v>
      </c>
    </row>
    <row r="71" spans="1:30"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N71">
        <v>2003</v>
      </c>
      <c r="O71" t="s">
        <v>28</v>
      </c>
      <c r="P71" t="s">
        <v>29</v>
      </c>
      <c r="Q71" t="s">
        <v>4</v>
      </c>
      <c r="R71" s="3"/>
      <c r="S71" s="3"/>
      <c r="T71" s="3"/>
      <c r="U71" s="3"/>
      <c r="V71" s="3"/>
      <c r="W71" s="3"/>
      <c r="X71" s="3"/>
      <c r="Y71" s="3"/>
      <c r="Z71" s="3"/>
      <c r="AA71" s="6"/>
      <c r="AB71" s="3"/>
      <c r="AC71" s="3"/>
      <c r="AD71" s="3"/>
    </row>
    <row r="72" spans="1:30">
      <c r="A72">
        <v>2004</v>
      </c>
      <c r="B72" s="23">
        <f t="shared" ref="B72:B80" si="61">+R72/$AA72*1000</f>
        <v>2.2669912479123067</v>
      </c>
      <c r="C72" s="23">
        <f t="shared" ref="C72:C80" si="62">+S72/$AA72*1000</f>
        <v>9.1008434185891579E-2</v>
      </c>
      <c r="D72" s="23">
        <f t="shared" ref="D72:D80" si="63">+T72/$AA72*1000</f>
        <v>1.0094886301165116</v>
      </c>
      <c r="E72" s="23">
        <f t="shared" ref="E72:E80" si="64">+U72/$AA72*1000</f>
        <v>3.2006796009757865</v>
      </c>
      <c r="F72" s="23">
        <f t="shared" ref="F72:F80" si="65">+V72/$AA72*1000</f>
        <v>0.13257763614627993</v>
      </c>
      <c r="G72" s="23">
        <f t="shared" ref="G72:G80" si="66">+W72/$AA72*1000</f>
        <v>6.9392449166489623E-2</v>
      </c>
      <c r="H72" s="23">
        <f t="shared" ref="H72:H80" si="67">+X72/$AA72*1000</f>
        <v>0.42548016076018719</v>
      </c>
      <c r="I72" s="23">
        <f t="shared" ref="I72:I80" si="68">+Y72/$AA72*1000</f>
        <v>0</v>
      </c>
      <c r="J72" s="23">
        <f t="shared" ref="J72:J80" si="69">+Z72/$AA72*1000</f>
        <v>0</v>
      </c>
      <c r="K72" s="23"/>
      <c r="L72" s="23">
        <f t="shared" ref="L72:L80" si="70">SUM(B72:J72)</f>
        <v>7.1956181592634527</v>
      </c>
      <c r="N72">
        <v>2004</v>
      </c>
      <c r="O72" t="s">
        <v>28</v>
      </c>
      <c r="P72" t="s">
        <v>29</v>
      </c>
      <c r="Q72" t="s">
        <v>4</v>
      </c>
      <c r="R72" s="3">
        <f t="shared" ref="R72:Z72" si="71">+R270</f>
        <v>745771</v>
      </c>
      <c r="S72" s="3">
        <f t="shared" si="71"/>
        <v>29939</v>
      </c>
      <c r="T72" s="3">
        <f t="shared" si="28"/>
        <v>332090.98000000004</v>
      </c>
      <c r="U72" s="3">
        <f t="shared" si="71"/>
        <v>1052926</v>
      </c>
      <c r="V72" s="3">
        <f t="shared" si="71"/>
        <v>43614</v>
      </c>
      <c r="W72" s="3">
        <f t="shared" si="71"/>
        <v>22828</v>
      </c>
      <c r="X72" s="3">
        <f t="shared" si="71"/>
        <v>139970</v>
      </c>
      <c r="Y72" s="3">
        <f t="shared" si="71"/>
        <v>0</v>
      </c>
      <c r="Z72" s="3">
        <f t="shared" si="71"/>
        <v>0</v>
      </c>
      <c r="AA72" s="6">
        <v>328969510</v>
      </c>
      <c r="AB72" s="3"/>
      <c r="AC72" s="3">
        <f t="shared" ref="AC72:AD72" si="72">+AC270</f>
        <v>692331</v>
      </c>
      <c r="AD72" s="3">
        <f t="shared" si="72"/>
        <v>53440</v>
      </c>
    </row>
    <row r="73" spans="1:30">
      <c r="A73">
        <v>2005</v>
      </c>
      <c r="B73" s="23">
        <f t="shared" si="61"/>
        <v>2.7359884624333857</v>
      </c>
      <c r="C73" s="23">
        <f t="shared" si="62"/>
        <v>5.9303966746501117E-2</v>
      </c>
      <c r="D73" s="23">
        <f t="shared" si="63"/>
        <v>0.7132723947664511</v>
      </c>
      <c r="E73" s="23">
        <f t="shared" si="64"/>
        <v>4.5277011277360293</v>
      </c>
      <c r="F73" s="23">
        <f t="shared" si="65"/>
        <v>0.37624400084976978</v>
      </c>
      <c r="G73" s="23">
        <f t="shared" si="66"/>
        <v>6.8997411259851302E-2</v>
      </c>
      <c r="H73" s="23">
        <f t="shared" si="67"/>
        <v>0.67730230009345271</v>
      </c>
      <c r="I73" s="23">
        <f t="shared" si="68"/>
        <v>0</v>
      </c>
      <c r="J73" s="23">
        <f t="shared" si="69"/>
        <v>0</v>
      </c>
      <c r="K73" s="23"/>
      <c r="L73" s="23">
        <f t="shared" si="70"/>
        <v>9.1588096638854406</v>
      </c>
      <c r="N73">
        <v>2005</v>
      </c>
      <c r="O73" t="s">
        <v>28</v>
      </c>
      <c r="P73" t="s">
        <v>29</v>
      </c>
      <c r="Q73" t="s">
        <v>4</v>
      </c>
      <c r="R73" s="3">
        <f t="shared" ref="R73:Z73" si="73">+R271</f>
        <v>945260</v>
      </c>
      <c r="S73" s="3">
        <f t="shared" si="73"/>
        <v>20489</v>
      </c>
      <c r="T73" s="3">
        <f t="shared" si="28"/>
        <v>246429.35200000001</v>
      </c>
      <c r="U73" s="3">
        <f t="shared" si="73"/>
        <v>1564281</v>
      </c>
      <c r="V73" s="3">
        <f t="shared" si="73"/>
        <v>129989</v>
      </c>
      <c r="W73" s="3">
        <f t="shared" si="73"/>
        <v>23838</v>
      </c>
      <c r="X73" s="3">
        <f t="shared" si="73"/>
        <v>234002</v>
      </c>
      <c r="Y73" s="3">
        <f t="shared" si="73"/>
        <v>0</v>
      </c>
      <c r="Z73" s="3">
        <f t="shared" si="73"/>
        <v>0</v>
      </c>
      <c r="AA73" s="6">
        <v>345491223</v>
      </c>
      <c r="AB73" s="3"/>
      <c r="AC73" s="3">
        <f t="shared" ref="AC73:AD73" si="74">+AC271</f>
        <v>763829</v>
      </c>
      <c r="AD73" s="3">
        <f t="shared" si="74"/>
        <v>181431</v>
      </c>
    </row>
    <row r="74" spans="1:30">
      <c r="A74">
        <v>2006</v>
      </c>
      <c r="B74" s="23">
        <f t="shared" si="61"/>
        <v>2.9473529753898009</v>
      </c>
      <c r="C74" s="23">
        <f t="shared" si="62"/>
        <v>0</v>
      </c>
      <c r="D74" s="23">
        <f t="shared" si="63"/>
        <v>0.83998027592758329</v>
      </c>
      <c r="E74" s="23">
        <f t="shared" si="64"/>
        <v>3.7156508182030872</v>
      </c>
      <c r="F74" s="23">
        <f t="shared" si="65"/>
        <v>0.28137833870521034</v>
      </c>
      <c r="G74" s="23">
        <f t="shared" si="66"/>
        <v>6.7335509249213443E-2</v>
      </c>
      <c r="H74" s="23">
        <f t="shared" si="67"/>
        <v>2.6794380317983153</v>
      </c>
      <c r="I74" s="23">
        <f t="shared" si="68"/>
        <v>0</v>
      </c>
      <c r="J74" s="23">
        <f t="shared" si="69"/>
        <v>0</v>
      </c>
      <c r="K74" s="23"/>
      <c r="L74" s="23">
        <f t="shared" si="70"/>
        <v>10.53113594927321</v>
      </c>
      <c r="N74">
        <v>2006</v>
      </c>
      <c r="O74" t="s">
        <v>28</v>
      </c>
      <c r="P74" t="s">
        <v>29</v>
      </c>
      <c r="Q74" t="s">
        <v>4</v>
      </c>
      <c r="R74" s="3">
        <f t="shared" ref="R74:Z74" si="75">+R272</f>
        <v>1113188</v>
      </c>
      <c r="S74" s="3">
        <f t="shared" si="75"/>
        <v>0</v>
      </c>
      <c r="T74" s="3">
        <f t="shared" si="28"/>
        <v>317252.79300000001</v>
      </c>
      <c r="U74" s="3">
        <f t="shared" si="75"/>
        <v>1403367</v>
      </c>
      <c r="V74" s="3">
        <f t="shared" si="75"/>
        <v>106274</v>
      </c>
      <c r="W74" s="3">
        <f t="shared" si="75"/>
        <v>25432</v>
      </c>
      <c r="X74" s="3">
        <f t="shared" si="75"/>
        <v>1011999</v>
      </c>
      <c r="Y74" s="3">
        <f t="shared" si="75"/>
        <v>0</v>
      </c>
      <c r="Z74" s="3">
        <f t="shared" si="75"/>
        <v>0</v>
      </c>
      <c r="AA74" s="6">
        <v>377690765</v>
      </c>
      <c r="AB74" s="3"/>
      <c r="AC74" s="3">
        <f t="shared" ref="AC74:AD74" si="76">+AC272</f>
        <v>868582</v>
      </c>
      <c r="AD74" s="3">
        <f t="shared" si="76"/>
        <v>244606</v>
      </c>
    </row>
    <row r="75" spans="1:30">
      <c r="A75">
        <v>2007</v>
      </c>
      <c r="B75" s="23">
        <f t="shared" si="61"/>
        <v>1.9138102485560529</v>
      </c>
      <c r="C75" s="23">
        <f t="shared" si="62"/>
        <v>0</v>
      </c>
      <c r="D75" s="23">
        <f t="shared" si="63"/>
        <v>0.88932940302022279</v>
      </c>
      <c r="E75" s="23">
        <f t="shared" si="64"/>
        <v>3.5097408146188798</v>
      </c>
      <c r="F75" s="23">
        <f t="shared" si="65"/>
        <v>0.1754315427064678</v>
      </c>
      <c r="G75" s="23">
        <f t="shared" si="66"/>
        <v>6.5733256669172929E-2</v>
      </c>
      <c r="H75" s="23">
        <f t="shared" si="67"/>
        <v>1.0824426187325278</v>
      </c>
      <c r="I75" s="23">
        <f t="shared" si="68"/>
        <v>0</v>
      </c>
      <c r="J75" s="23">
        <f t="shared" si="69"/>
        <v>0</v>
      </c>
      <c r="K75" s="23"/>
      <c r="L75" s="23">
        <f t="shared" si="70"/>
        <v>7.6364878843033237</v>
      </c>
      <c r="N75">
        <v>2007</v>
      </c>
      <c r="O75" t="s">
        <v>28</v>
      </c>
      <c r="P75" t="s">
        <v>29</v>
      </c>
      <c r="Q75" t="s">
        <v>4</v>
      </c>
      <c r="R75" s="3">
        <f t="shared" ref="R75:Z75" si="77">+R273</f>
        <v>794863</v>
      </c>
      <c r="S75" s="3">
        <f t="shared" si="77"/>
        <v>0</v>
      </c>
      <c r="T75" s="3">
        <f t="shared" si="28"/>
        <v>369365.26900000003</v>
      </c>
      <c r="U75" s="3">
        <f t="shared" si="77"/>
        <v>1457701</v>
      </c>
      <c r="V75" s="3">
        <f t="shared" si="77"/>
        <v>72862</v>
      </c>
      <c r="W75" s="3">
        <f t="shared" si="77"/>
        <v>27301</v>
      </c>
      <c r="X75" s="3">
        <f t="shared" si="77"/>
        <v>449571</v>
      </c>
      <c r="Y75" s="3">
        <f t="shared" si="77"/>
        <v>0</v>
      </c>
      <c r="Z75" s="3">
        <f t="shared" si="77"/>
        <v>0</v>
      </c>
      <c r="AA75" s="6">
        <v>415330099</v>
      </c>
      <c r="AB75" s="3"/>
      <c r="AC75" s="3">
        <f t="shared" ref="AC75:AD75" si="78">+AC273</f>
        <v>609557</v>
      </c>
      <c r="AD75" s="3">
        <f t="shared" si="78"/>
        <v>185306</v>
      </c>
    </row>
    <row r="76" spans="1:30">
      <c r="A76">
        <v>2008</v>
      </c>
      <c r="B76" s="23">
        <f t="shared" si="61"/>
        <v>2.9277693520587253</v>
      </c>
      <c r="C76" s="23">
        <f t="shared" si="62"/>
        <v>0</v>
      </c>
      <c r="D76" s="23">
        <f t="shared" si="63"/>
        <v>1.0447859117592277</v>
      </c>
      <c r="E76" s="23">
        <f t="shared" si="64"/>
        <v>3.5096644670568495</v>
      </c>
      <c r="F76" s="23">
        <f t="shared" si="65"/>
        <v>0.20342889825160396</v>
      </c>
      <c r="G76" s="23">
        <f t="shared" si="66"/>
        <v>6.784379257396389E-2</v>
      </c>
      <c r="H76" s="23">
        <f t="shared" si="67"/>
        <v>0.84113242617362272</v>
      </c>
      <c r="I76" s="23">
        <f t="shared" si="68"/>
        <v>0</v>
      </c>
      <c r="J76" s="23">
        <f t="shared" si="69"/>
        <v>0</v>
      </c>
      <c r="K76" s="23"/>
      <c r="L76" s="23">
        <f t="shared" si="70"/>
        <v>8.5946248478739946</v>
      </c>
      <c r="N76">
        <v>2008</v>
      </c>
      <c r="O76" t="s">
        <v>28</v>
      </c>
      <c r="P76" t="s">
        <v>29</v>
      </c>
      <c r="Q76" t="s">
        <v>4</v>
      </c>
      <c r="R76" s="3">
        <f t="shared" ref="R76:Z76" si="79">+R274</f>
        <v>1228481</v>
      </c>
      <c r="S76" s="3">
        <f t="shared" si="79"/>
        <v>0</v>
      </c>
      <c r="T76" s="3">
        <f t="shared" si="28"/>
        <v>438388.23600000003</v>
      </c>
      <c r="U76" s="3">
        <f t="shared" si="79"/>
        <v>1472642</v>
      </c>
      <c r="V76" s="3">
        <f t="shared" si="79"/>
        <v>85358</v>
      </c>
      <c r="W76" s="3">
        <f t="shared" si="79"/>
        <v>28467</v>
      </c>
      <c r="X76" s="3">
        <f t="shared" si="79"/>
        <v>352936</v>
      </c>
      <c r="Y76" s="3">
        <f t="shared" si="79"/>
        <v>0</v>
      </c>
      <c r="Z76" s="3">
        <f t="shared" si="79"/>
        <v>0</v>
      </c>
      <c r="AA76" s="6">
        <v>419596236</v>
      </c>
      <c r="AB76" s="3"/>
      <c r="AC76" s="3">
        <f t="shared" ref="AC76:AD76" si="80">+AC274</f>
        <v>703627</v>
      </c>
      <c r="AD76" s="3">
        <f t="shared" si="80"/>
        <v>524854</v>
      </c>
    </row>
    <row r="77" spans="1:30">
      <c r="A77">
        <v>2009</v>
      </c>
      <c r="B77" s="23">
        <f t="shared" si="61"/>
        <v>2.8923479473638811</v>
      </c>
      <c r="C77" s="23">
        <f t="shared" si="62"/>
        <v>0</v>
      </c>
      <c r="D77" s="23">
        <f t="shared" si="63"/>
        <v>0.96544043515231359</v>
      </c>
      <c r="E77" s="23">
        <f t="shared" si="64"/>
        <v>5.188702108728231</v>
      </c>
      <c r="F77" s="23">
        <f t="shared" si="65"/>
        <v>0.18737613782902154</v>
      </c>
      <c r="G77" s="23">
        <f t="shared" si="66"/>
        <v>7.5484358724313319E-2</v>
      </c>
      <c r="H77" s="23">
        <f t="shared" si="67"/>
        <v>0.97677147502244188</v>
      </c>
      <c r="I77" s="23">
        <f t="shared" si="68"/>
        <v>0</v>
      </c>
      <c r="J77" s="23">
        <f t="shared" si="69"/>
        <v>0</v>
      </c>
      <c r="K77" s="23"/>
      <c r="L77" s="23">
        <f t="shared" si="70"/>
        <v>10.286122462820204</v>
      </c>
      <c r="N77">
        <v>2009</v>
      </c>
      <c r="O77" t="s">
        <v>28</v>
      </c>
      <c r="P77" t="s">
        <v>29</v>
      </c>
      <c r="Q77" t="s">
        <v>4</v>
      </c>
      <c r="R77" s="3">
        <f t="shared" ref="R77:Z77" si="81">+R275</f>
        <v>1179901</v>
      </c>
      <c r="S77" s="3">
        <f t="shared" si="81"/>
        <v>0</v>
      </c>
      <c r="T77" s="3">
        <f t="shared" si="28"/>
        <v>393840.62900000002</v>
      </c>
      <c r="U77" s="3">
        <f t="shared" si="81"/>
        <v>2116673</v>
      </c>
      <c r="V77" s="3">
        <f t="shared" si="81"/>
        <v>76438</v>
      </c>
      <c r="W77" s="3">
        <f t="shared" si="81"/>
        <v>30793</v>
      </c>
      <c r="X77" s="3">
        <f t="shared" si="81"/>
        <v>398463</v>
      </c>
      <c r="Y77" s="3">
        <f t="shared" si="81"/>
        <v>0</v>
      </c>
      <c r="Z77" s="3">
        <f t="shared" si="81"/>
        <v>0</v>
      </c>
      <c r="AA77" s="6">
        <v>407938817</v>
      </c>
      <c r="AB77" s="3"/>
      <c r="AC77" s="3">
        <f t="shared" ref="AC77:AD77" si="82">+AC275</f>
        <v>734130</v>
      </c>
      <c r="AD77" s="3">
        <f t="shared" si="82"/>
        <v>445771</v>
      </c>
    </row>
    <row r="78" spans="1:30">
      <c r="A78">
        <v>2010</v>
      </c>
      <c r="B78" s="23">
        <f t="shared" si="61"/>
        <v>3.045014677761531</v>
      </c>
      <c r="C78" s="23">
        <f t="shared" si="62"/>
        <v>0</v>
      </c>
      <c r="D78" s="23">
        <f t="shared" si="63"/>
        <v>1.0650372708339315</v>
      </c>
      <c r="E78" s="23">
        <f t="shared" si="64"/>
        <v>5.5965535391441925</v>
      </c>
      <c r="F78" s="23">
        <f t="shared" si="65"/>
        <v>0.13479275596400334</v>
      </c>
      <c r="G78" s="23">
        <f t="shared" si="66"/>
        <v>7.9398028521614469E-2</v>
      </c>
      <c r="H78" s="23">
        <f t="shared" si="67"/>
        <v>3.8829670465641462</v>
      </c>
      <c r="I78" s="23">
        <f t="shared" si="68"/>
        <v>0</v>
      </c>
      <c r="J78" s="23">
        <f t="shared" si="69"/>
        <v>0</v>
      </c>
      <c r="K78" s="23"/>
      <c r="L78" s="23">
        <f t="shared" si="70"/>
        <v>13.803763318789418</v>
      </c>
      <c r="N78">
        <v>2010</v>
      </c>
      <c r="O78" t="s">
        <v>28</v>
      </c>
      <c r="P78" t="s">
        <v>29</v>
      </c>
      <c r="Q78" t="s">
        <v>4</v>
      </c>
      <c r="R78" s="3">
        <f t="shared" ref="R78:Z78" si="83">+R276</f>
        <v>1314758</v>
      </c>
      <c r="S78" s="3">
        <f t="shared" si="83"/>
        <v>0</v>
      </c>
      <c r="T78" s="3">
        <f t="shared" si="28"/>
        <v>459855.34400000004</v>
      </c>
      <c r="U78" s="3">
        <f t="shared" si="83"/>
        <v>2416446</v>
      </c>
      <c r="V78" s="3">
        <f t="shared" si="83"/>
        <v>58200</v>
      </c>
      <c r="W78" s="3">
        <f t="shared" si="83"/>
        <v>34282</v>
      </c>
      <c r="X78" s="3">
        <f t="shared" si="83"/>
        <v>1676564</v>
      </c>
      <c r="Y78" s="3">
        <f t="shared" si="83"/>
        <v>0</v>
      </c>
      <c r="Z78" s="3">
        <f t="shared" si="83"/>
        <v>0</v>
      </c>
      <c r="AA78" s="6">
        <v>431773945</v>
      </c>
      <c r="AB78" s="3"/>
      <c r="AC78" s="3">
        <f t="shared" ref="AC78:AD78" si="84">+AC276</f>
        <v>951830</v>
      </c>
      <c r="AD78" s="3">
        <f t="shared" si="84"/>
        <v>362928</v>
      </c>
    </row>
    <row r="79" spans="1:30">
      <c r="A79">
        <v>2011</v>
      </c>
      <c r="B79" s="23">
        <f t="shared" si="61"/>
        <v>3.4011991853587227</v>
      </c>
      <c r="C79" s="23">
        <f t="shared" si="62"/>
        <v>0</v>
      </c>
      <c r="D79" s="23">
        <f t="shared" si="63"/>
        <v>0.75980167297550028</v>
      </c>
      <c r="E79" s="23">
        <f t="shared" si="64"/>
        <v>6.0929692958449531</v>
      </c>
      <c r="F79" s="23">
        <f t="shared" si="65"/>
        <v>0.45483400771381904</v>
      </c>
      <c r="G79" s="23">
        <f t="shared" si="66"/>
        <v>0.10837570982680796</v>
      </c>
      <c r="H79" s="23">
        <f t="shared" si="67"/>
        <v>3.1215272656782189</v>
      </c>
      <c r="I79" s="23">
        <f t="shared" si="68"/>
        <v>0</v>
      </c>
      <c r="J79" s="23">
        <f t="shared" si="69"/>
        <v>0</v>
      </c>
      <c r="K79" s="23"/>
      <c r="L79" s="23">
        <f t="shared" si="70"/>
        <v>13.938707137398021</v>
      </c>
      <c r="N79">
        <v>2011</v>
      </c>
      <c r="O79" t="s">
        <v>28</v>
      </c>
      <c r="P79" t="s">
        <v>29</v>
      </c>
      <c r="Q79" t="s">
        <v>4</v>
      </c>
      <c r="R79" s="3">
        <f t="shared" ref="R79:Z79" si="85">+R277</f>
        <v>1556366</v>
      </c>
      <c r="S79" s="3">
        <f t="shared" si="85"/>
        <v>0</v>
      </c>
      <c r="T79" s="3">
        <f t="shared" si="28"/>
        <v>347680.16400000005</v>
      </c>
      <c r="U79" s="3">
        <f t="shared" si="85"/>
        <v>2788102</v>
      </c>
      <c r="V79" s="3">
        <f t="shared" si="85"/>
        <v>208129</v>
      </c>
      <c r="W79" s="3">
        <f t="shared" si="85"/>
        <v>49592</v>
      </c>
      <c r="X79" s="3">
        <f t="shared" si="85"/>
        <v>1428390</v>
      </c>
      <c r="Y79" s="3">
        <f t="shared" si="85"/>
        <v>0</v>
      </c>
      <c r="Z79" s="3">
        <f t="shared" si="85"/>
        <v>0</v>
      </c>
      <c r="AA79" s="6">
        <v>457593312</v>
      </c>
      <c r="AB79" s="3"/>
      <c r="AC79" s="3">
        <f t="shared" ref="AC79:AD79" si="86">+AC277</f>
        <v>1111753</v>
      </c>
      <c r="AD79" s="3">
        <f t="shared" si="86"/>
        <v>444613</v>
      </c>
    </row>
    <row r="80" spans="1:30">
      <c r="A80">
        <v>2012</v>
      </c>
      <c r="B80" s="23">
        <f t="shared" si="61"/>
        <v>3.549420957009136</v>
      </c>
      <c r="C80" s="23">
        <f t="shared" si="62"/>
        <v>0</v>
      </c>
      <c r="D80" s="23">
        <f t="shared" si="63"/>
        <v>0.38548790255044879</v>
      </c>
      <c r="E80" s="23">
        <f t="shared" si="64"/>
        <v>5.3446023721002343</v>
      </c>
      <c r="F80" s="23">
        <f t="shared" si="65"/>
        <v>0.36215478133593332</v>
      </c>
      <c r="G80" s="23">
        <f t="shared" si="66"/>
        <v>7.1998393088865228E-2</v>
      </c>
      <c r="H80" s="23">
        <f t="shared" si="67"/>
        <v>3.3477525903137213</v>
      </c>
      <c r="I80" s="23">
        <f t="shared" si="68"/>
        <v>0</v>
      </c>
      <c r="J80" s="23">
        <f t="shared" si="69"/>
        <v>0</v>
      </c>
      <c r="K80" s="23"/>
      <c r="L80" s="23">
        <f t="shared" si="70"/>
        <v>13.061416996398339</v>
      </c>
      <c r="N80">
        <v>2012</v>
      </c>
      <c r="O80" t="s">
        <v>28</v>
      </c>
      <c r="P80" t="s">
        <v>29</v>
      </c>
      <c r="Q80" t="s">
        <v>4</v>
      </c>
      <c r="R80" s="3">
        <f t="shared" ref="R80:Z80" si="87">+R278</f>
        <v>1685421</v>
      </c>
      <c r="S80" s="3">
        <f t="shared" si="87"/>
        <v>0</v>
      </c>
      <c r="T80" s="3">
        <f t="shared" si="28"/>
        <v>183046.59100000001</v>
      </c>
      <c r="U80" s="3">
        <f t="shared" si="87"/>
        <v>2537852</v>
      </c>
      <c r="V80" s="3">
        <f t="shared" si="87"/>
        <v>171967</v>
      </c>
      <c r="W80" s="3">
        <f t="shared" si="87"/>
        <v>34188</v>
      </c>
      <c r="X80" s="3">
        <f t="shared" si="87"/>
        <v>1589660</v>
      </c>
      <c r="Y80" s="3">
        <f t="shared" si="87"/>
        <v>0</v>
      </c>
      <c r="Z80" s="3">
        <f t="shared" si="87"/>
        <v>0</v>
      </c>
      <c r="AA80" s="6">
        <v>474843931</v>
      </c>
      <c r="AB80" s="3"/>
      <c r="AC80" s="3">
        <f t="shared" ref="AC80:AD80" si="88">+AC278</f>
        <v>1037642</v>
      </c>
      <c r="AD80" s="3">
        <f t="shared" si="88"/>
        <v>647779</v>
      </c>
    </row>
    <row r="81" spans="1:33" ht="18">
      <c r="B81" s="26" t="s">
        <v>0</v>
      </c>
      <c r="C81" s="26"/>
      <c r="D81" s="26"/>
      <c r="E81" s="26"/>
      <c r="F81" s="26"/>
      <c r="G81" s="26"/>
      <c r="H81" s="26"/>
      <c r="I81" s="26"/>
      <c r="J81" s="26"/>
      <c r="K81" s="24"/>
      <c r="L81" s="24"/>
      <c r="R81" s="3"/>
      <c r="S81" s="3"/>
      <c r="T81" s="3"/>
      <c r="U81" s="3"/>
      <c r="V81" s="3"/>
      <c r="W81" s="3"/>
      <c r="X81" s="3"/>
      <c r="Y81" s="3"/>
      <c r="Z81" s="3"/>
      <c r="AA81" s="6"/>
      <c r="AB81" s="3"/>
      <c r="AC81" s="3"/>
      <c r="AD81" s="3"/>
    </row>
    <row r="82" spans="1:33" ht="36">
      <c r="B82" s="5" t="s">
        <v>3</v>
      </c>
      <c r="C82" s="5" t="s">
        <v>20</v>
      </c>
      <c r="D82" s="5" t="s">
        <v>14</v>
      </c>
      <c r="E82" s="5" t="s">
        <v>15</v>
      </c>
      <c r="F82" s="5" t="s">
        <v>21</v>
      </c>
      <c r="G82" s="5" t="s">
        <v>16</v>
      </c>
      <c r="H82" s="5" t="s">
        <v>17</v>
      </c>
      <c r="I82" s="5" t="s">
        <v>18</v>
      </c>
      <c r="J82" s="5" t="s">
        <v>19</v>
      </c>
      <c r="K82" s="5"/>
      <c r="L82" s="5"/>
      <c r="N82" s="2"/>
      <c r="O82" s="2"/>
      <c r="P82" s="2"/>
      <c r="Q82" s="2"/>
      <c r="S82" s="5"/>
      <c r="T82" s="5"/>
      <c r="U82" s="5"/>
      <c r="V82" s="5"/>
      <c r="W82" s="5"/>
      <c r="X82" s="5"/>
      <c r="Y82" s="5"/>
      <c r="Z82" s="5"/>
      <c r="AC82" s="5"/>
      <c r="AD82" s="5"/>
    </row>
    <row r="83" spans="1:33">
      <c r="A83">
        <v>1972</v>
      </c>
      <c r="B83" s="23">
        <f>+R83/$AA83*1000</f>
        <v>11.959396997203083</v>
      </c>
      <c r="C83" s="23">
        <f t="shared" ref="C83:C108" si="89">+S83/$AA83*1000</f>
        <v>0.20703973223381625</v>
      </c>
      <c r="D83" s="23">
        <f t="shared" ref="D83:D108" si="90">+T83/$AA83*1000</f>
        <v>0.59498329722325094</v>
      </c>
      <c r="E83" s="23">
        <f t="shared" ref="E83:E108" si="91">+U83/$AA83*1000</f>
        <v>4.4339614942129133</v>
      </c>
      <c r="F83" s="23">
        <f t="shared" ref="F83:F108" si="92">+V83/$AA83*1000</f>
        <v>0.17381166121929684</v>
      </c>
      <c r="G83" s="23">
        <f t="shared" ref="G83:G108" si="93">+W83/$AA83*1000</f>
        <v>0.98513470154271121</v>
      </c>
      <c r="H83" s="23">
        <f t="shared" ref="H83:H108" si="94">+X83/$AA83*1000</f>
        <v>0.41959638986372588</v>
      </c>
      <c r="I83" s="23">
        <f t="shared" ref="I83:I108" si="95">+Y83/$AA83*1000</f>
        <v>2.3735609262261981E-2</v>
      </c>
      <c r="J83" s="23">
        <f t="shared" ref="J83:J108" si="96">+Z83/$AA83*1000</f>
        <v>0</v>
      </c>
      <c r="K83" s="23"/>
      <c r="L83" s="23">
        <f>SUM(B83:J83)</f>
        <v>18.79765988276106</v>
      </c>
      <c r="N83">
        <v>1972</v>
      </c>
      <c r="O83" t="s">
        <v>28</v>
      </c>
      <c r="P83" t="s">
        <v>29</v>
      </c>
      <c r="Q83" t="s">
        <v>5</v>
      </c>
      <c r="R83" s="3">
        <f>+R204-R242</f>
        <v>671140</v>
      </c>
      <c r="S83" s="3">
        <f>+S204*0.15</f>
        <v>11618.699999999999</v>
      </c>
      <c r="T83" s="3">
        <f>+T204*0.2</f>
        <v>33389.4</v>
      </c>
      <c r="U83" s="3">
        <f t="shared" ref="U83:Z83" si="97">+U204-U242</f>
        <v>248826</v>
      </c>
      <c r="V83" s="3">
        <f t="shared" si="97"/>
        <v>9754</v>
      </c>
      <c r="W83" s="3">
        <f t="shared" si="97"/>
        <v>55284</v>
      </c>
      <c r="X83" s="3">
        <f t="shared" si="97"/>
        <v>23547</v>
      </c>
      <c r="Y83" s="3">
        <f t="shared" si="97"/>
        <v>1332</v>
      </c>
      <c r="Z83" s="3">
        <f t="shared" si="97"/>
        <v>0</v>
      </c>
      <c r="AA83" s="3">
        <v>56118214</v>
      </c>
      <c r="AB83" s="3"/>
      <c r="AC83" s="3">
        <f>+AC204-AC242</f>
        <v>671140</v>
      </c>
      <c r="AD83" s="3">
        <f>+AD204-AD242</f>
        <v>0</v>
      </c>
    </row>
    <row r="84" spans="1:33"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</row>
    <row r="85" spans="1:33">
      <c r="A85">
        <v>1977</v>
      </c>
      <c r="B85" s="23">
        <f t="shared" ref="B85:B108" si="98">+R85/$AA85*1000</f>
        <v>5.7267084607843106</v>
      </c>
      <c r="C85" s="23">
        <f t="shared" si="89"/>
        <v>4.6498919994807535E-2</v>
      </c>
      <c r="D85" s="23">
        <f t="shared" si="90"/>
        <v>0.1382681960190292</v>
      </c>
      <c r="E85" s="23">
        <f t="shared" si="91"/>
        <v>5.2934140452127911</v>
      </c>
      <c r="F85" s="23">
        <f t="shared" si="92"/>
        <v>0.30225561456138778</v>
      </c>
      <c r="G85" s="23">
        <f t="shared" si="93"/>
        <v>0.83819107445030239</v>
      </c>
      <c r="H85" s="23">
        <f t="shared" si="94"/>
        <v>1.0505365034150227</v>
      </c>
      <c r="I85" s="23">
        <f t="shared" si="95"/>
        <v>2.4098143802293088</v>
      </c>
      <c r="J85" s="23">
        <f t="shared" si="96"/>
        <v>0</v>
      </c>
      <c r="K85" s="23"/>
      <c r="L85" s="23">
        <f t="shared" ref="L85:L108" si="99">SUM(B85:J85)</f>
        <v>15.805687194666959</v>
      </c>
      <c r="N85">
        <v>1977</v>
      </c>
      <c r="O85" t="s">
        <v>28</v>
      </c>
      <c r="P85" t="s">
        <v>29</v>
      </c>
      <c r="Q85" t="s">
        <v>5</v>
      </c>
      <c r="R85" s="3">
        <f t="shared" ref="R85:R108" si="100">+R205-R243</f>
        <v>475919</v>
      </c>
      <c r="S85" s="3">
        <f t="shared" ref="S85:S108" si="101">+S205*0.15</f>
        <v>3864.2999999999997</v>
      </c>
      <c r="T85" s="3">
        <f t="shared" ref="T85:T108" si="102">+T205*0.2</f>
        <v>11490.800000000001</v>
      </c>
      <c r="U85" s="3">
        <f t="shared" ref="U85:Z94" si="103">+U205-U243</f>
        <v>439910</v>
      </c>
      <c r="V85" s="3">
        <f t="shared" si="103"/>
        <v>25119</v>
      </c>
      <c r="W85" s="3">
        <f t="shared" si="103"/>
        <v>69658</v>
      </c>
      <c r="X85" s="3">
        <f t="shared" si="103"/>
        <v>87305</v>
      </c>
      <c r="Y85" s="3">
        <f t="shared" si="103"/>
        <v>200268</v>
      </c>
      <c r="Z85" s="3">
        <f t="shared" si="103"/>
        <v>0</v>
      </c>
      <c r="AA85" s="3">
        <v>83105156</v>
      </c>
      <c r="AB85" s="3"/>
      <c r="AC85" s="3">
        <f t="shared" ref="AC85:AD108" si="104">+AC205-AC243</f>
        <v>457600</v>
      </c>
      <c r="AD85" s="3">
        <f t="shared" si="104"/>
        <v>18319</v>
      </c>
    </row>
    <row r="86" spans="1:33">
      <c r="A86">
        <v>1978</v>
      </c>
      <c r="B86" s="23">
        <f t="shared" si="98"/>
        <v>6.421158812910007</v>
      </c>
      <c r="C86" s="23">
        <f t="shared" si="89"/>
        <v>2.5209580264622028E-2</v>
      </c>
      <c r="D86" s="23">
        <f t="shared" si="90"/>
        <v>8.9505589035171168E-2</v>
      </c>
      <c r="E86" s="23">
        <f t="shared" si="91"/>
        <v>5.2226265933232687</v>
      </c>
      <c r="F86" s="23">
        <f t="shared" si="92"/>
        <v>0.24442567821884489</v>
      </c>
      <c r="G86" s="23">
        <f t="shared" si="93"/>
        <v>0.69575309973488519</v>
      </c>
      <c r="H86" s="23">
        <f t="shared" si="94"/>
        <v>0.90241395404221314</v>
      </c>
      <c r="I86" s="23">
        <f t="shared" si="95"/>
        <v>1.9937724721369454</v>
      </c>
      <c r="J86" s="23">
        <f t="shared" si="96"/>
        <v>0</v>
      </c>
      <c r="K86" s="23"/>
      <c r="L86" s="23">
        <f t="shared" si="99"/>
        <v>15.594865779665959</v>
      </c>
      <c r="N86">
        <v>1978</v>
      </c>
      <c r="O86" t="s">
        <v>28</v>
      </c>
      <c r="P86" t="s">
        <v>29</v>
      </c>
      <c r="Q86" t="s">
        <v>5</v>
      </c>
      <c r="R86" s="3">
        <f t="shared" si="100"/>
        <v>586434</v>
      </c>
      <c r="S86" s="3">
        <f t="shared" si="101"/>
        <v>2302.35</v>
      </c>
      <c r="T86" s="3">
        <f t="shared" si="102"/>
        <v>8174.4000000000005</v>
      </c>
      <c r="U86" s="3">
        <f t="shared" si="103"/>
        <v>476974</v>
      </c>
      <c r="V86" s="3">
        <f t="shared" si="103"/>
        <v>22323</v>
      </c>
      <c r="W86" s="3">
        <f t="shared" si="103"/>
        <v>63542</v>
      </c>
      <c r="X86" s="3">
        <f t="shared" si="103"/>
        <v>82416</v>
      </c>
      <c r="Y86" s="3">
        <f t="shared" si="103"/>
        <v>182088</v>
      </c>
      <c r="Z86" s="3">
        <f t="shared" si="103"/>
        <v>0</v>
      </c>
      <c r="AA86" s="3">
        <v>91328375</v>
      </c>
      <c r="AB86" s="3"/>
      <c r="AC86" s="3">
        <f t="shared" si="104"/>
        <v>565179</v>
      </c>
      <c r="AD86" s="3">
        <f t="shared" si="104"/>
        <v>21255</v>
      </c>
    </row>
    <row r="87" spans="1:33">
      <c r="A87">
        <v>1979</v>
      </c>
      <c r="B87" s="23">
        <f t="shared" si="98"/>
        <v>8.0482454875703162</v>
      </c>
      <c r="C87" s="23">
        <f t="shared" si="89"/>
        <v>6.9826997672729138E-2</v>
      </c>
      <c r="D87" s="23">
        <f t="shared" si="90"/>
        <v>0.12605520615522897</v>
      </c>
      <c r="E87" s="23">
        <f t="shared" si="91"/>
        <v>4.9650317905583394</v>
      </c>
      <c r="F87" s="23">
        <f t="shared" si="92"/>
        <v>0.57710323708850664</v>
      </c>
      <c r="G87" s="23">
        <f t="shared" si="93"/>
        <v>0.5308308801048629</v>
      </c>
      <c r="H87" s="23">
        <f t="shared" si="94"/>
        <v>0.90618506350200811</v>
      </c>
      <c r="I87" s="23">
        <f t="shared" si="95"/>
        <v>1.7236600842908059</v>
      </c>
      <c r="J87" s="23">
        <f t="shared" si="96"/>
        <v>0</v>
      </c>
      <c r="K87" s="23"/>
      <c r="L87" s="23">
        <f t="shared" si="99"/>
        <v>16.946938746942799</v>
      </c>
      <c r="N87">
        <v>1979</v>
      </c>
      <c r="O87" t="s">
        <v>28</v>
      </c>
      <c r="P87" t="s">
        <v>29</v>
      </c>
      <c r="Q87" t="s">
        <v>5</v>
      </c>
      <c r="R87" s="3">
        <f t="shared" si="100"/>
        <v>816437</v>
      </c>
      <c r="S87" s="3">
        <f t="shared" si="101"/>
        <v>7083.45</v>
      </c>
      <c r="T87" s="3">
        <f t="shared" si="102"/>
        <v>12787.400000000001</v>
      </c>
      <c r="U87" s="3">
        <f t="shared" si="103"/>
        <v>503667</v>
      </c>
      <c r="V87" s="3">
        <f t="shared" si="103"/>
        <v>58543</v>
      </c>
      <c r="W87" s="3">
        <f t="shared" si="103"/>
        <v>53849</v>
      </c>
      <c r="X87" s="3">
        <f t="shared" si="103"/>
        <v>91926</v>
      </c>
      <c r="Y87" s="3">
        <f t="shared" si="103"/>
        <v>174853</v>
      </c>
      <c r="Z87" s="3">
        <f t="shared" si="103"/>
        <v>0</v>
      </c>
      <c r="AA87" s="3">
        <v>101442855</v>
      </c>
      <c r="AB87" s="3"/>
      <c r="AC87" s="3">
        <f t="shared" si="104"/>
        <v>795183</v>
      </c>
      <c r="AD87" s="3">
        <f t="shared" si="104"/>
        <v>21254</v>
      </c>
    </row>
    <row r="88" spans="1:33">
      <c r="A88">
        <v>1980</v>
      </c>
      <c r="B88" s="23">
        <f t="shared" si="98"/>
        <v>7.7940409555892494</v>
      </c>
      <c r="C88" s="23">
        <f t="shared" si="89"/>
        <v>3.4885357273773947E-2</v>
      </c>
      <c r="D88" s="23">
        <f t="shared" si="90"/>
        <v>0.21084447676621609</v>
      </c>
      <c r="E88" s="23">
        <f t="shared" si="91"/>
        <v>5.3370627649260998</v>
      </c>
      <c r="F88" s="23">
        <f t="shared" si="92"/>
        <v>0.19307221932498894</v>
      </c>
      <c r="G88" s="23">
        <f t="shared" si="93"/>
        <v>0.57295400285057818</v>
      </c>
      <c r="H88" s="23">
        <f t="shared" si="94"/>
        <v>0.88833219284009768</v>
      </c>
      <c r="I88" s="23">
        <f t="shared" si="95"/>
        <v>0.82690729951223563</v>
      </c>
      <c r="J88" s="23">
        <f t="shared" si="96"/>
        <v>0</v>
      </c>
      <c r="K88" s="23"/>
      <c r="L88" s="23">
        <f t="shared" si="99"/>
        <v>15.85809926908324</v>
      </c>
      <c r="N88">
        <v>1980</v>
      </c>
      <c r="O88" t="s">
        <v>28</v>
      </c>
      <c r="P88" t="s">
        <v>29</v>
      </c>
      <c r="Q88" t="s">
        <v>5</v>
      </c>
      <c r="R88" s="3">
        <f t="shared" si="100"/>
        <v>888592</v>
      </c>
      <c r="S88" s="3">
        <f t="shared" si="101"/>
        <v>3977.25</v>
      </c>
      <c r="T88" s="3">
        <f t="shared" si="102"/>
        <v>24038.2</v>
      </c>
      <c r="U88" s="3">
        <f t="shared" si="103"/>
        <v>608474</v>
      </c>
      <c r="V88" s="3">
        <f t="shared" si="103"/>
        <v>22012</v>
      </c>
      <c r="W88" s="3">
        <f t="shared" si="103"/>
        <v>65322</v>
      </c>
      <c r="X88" s="3">
        <f t="shared" si="103"/>
        <v>101278</v>
      </c>
      <c r="Y88" s="3">
        <f t="shared" si="103"/>
        <v>94275</v>
      </c>
      <c r="Z88" s="3">
        <f t="shared" si="103"/>
        <v>0</v>
      </c>
      <c r="AA88" s="3">
        <v>114009152</v>
      </c>
      <c r="AB88" s="3"/>
      <c r="AC88" s="3">
        <f t="shared" si="104"/>
        <v>856754</v>
      </c>
      <c r="AD88" s="3">
        <f t="shared" si="104"/>
        <v>31838</v>
      </c>
      <c r="AG88" t="s">
        <v>7</v>
      </c>
    </row>
    <row r="89" spans="1:33">
      <c r="A89">
        <v>1981</v>
      </c>
      <c r="B89" s="23">
        <f t="shared" si="98"/>
        <v>8.8428800366796345</v>
      </c>
      <c r="C89" s="23">
        <f t="shared" si="89"/>
        <v>4.7457822063989651E-2</v>
      </c>
      <c r="D89" s="23">
        <f t="shared" si="90"/>
        <v>0.12677004740740333</v>
      </c>
      <c r="E89" s="23">
        <f t="shared" si="91"/>
        <v>4.1320049307953539</v>
      </c>
      <c r="F89" s="23">
        <f t="shared" si="92"/>
        <v>0.22571052512891737</v>
      </c>
      <c r="G89" s="23">
        <f t="shared" si="93"/>
        <v>0.42506150200188009</v>
      </c>
      <c r="H89" s="23">
        <f t="shared" si="94"/>
        <v>1.6940539563251591</v>
      </c>
      <c r="I89" s="23">
        <f t="shared" si="95"/>
        <v>0.65316691734891164</v>
      </c>
      <c r="J89" s="23">
        <f t="shared" si="96"/>
        <v>0</v>
      </c>
      <c r="K89" s="23"/>
      <c r="L89" s="23">
        <f t="shared" si="99"/>
        <v>16.14710573775125</v>
      </c>
      <c r="N89">
        <v>1981</v>
      </c>
      <c r="O89" t="s">
        <v>28</v>
      </c>
      <c r="P89" t="s">
        <v>29</v>
      </c>
      <c r="Q89" t="s">
        <v>5</v>
      </c>
      <c r="R89" s="3">
        <f t="shared" si="100"/>
        <v>1122488</v>
      </c>
      <c r="S89" s="3">
        <f t="shared" si="101"/>
        <v>6024.15</v>
      </c>
      <c r="T89" s="3">
        <f t="shared" si="102"/>
        <v>16091.800000000001</v>
      </c>
      <c r="U89" s="3">
        <f t="shared" si="103"/>
        <v>524504</v>
      </c>
      <c r="V89" s="3">
        <f t="shared" si="103"/>
        <v>28651</v>
      </c>
      <c r="W89" s="3">
        <f t="shared" si="103"/>
        <v>53956</v>
      </c>
      <c r="X89" s="3">
        <f t="shared" si="103"/>
        <v>215038</v>
      </c>
      <c r="Y89" s="3">
        <f t="shared" si="103"/>
        <v>82911</v>
      </c>
      <c r="Z89" s="3">
        <f t="shared" si="103"/>
        <v>0</v>
      </c>
      <c r="AA89" s="3">
        <v>126936925</v>
      </c>
      <c r="AB89" s="3"/>
      <c r="AC89" s="3">
        <f t="shared" si="104"/>
        <v>1087072</v>
      </c>
      <c r="AD89" s="3">
        <f t="shared" si="104"/>
        <v>35416</v>
      </c>
    </row>
    <row r="90" spans="1:33">
      <c r="A90">
        <v>1982</v>
      </c>
      <c r="B90" s="23">
        <f t="shared" si="98"/>
        <v>6.8112644886005604</v>
      </c>
      <c r="C90" s="23">
        <f t="shared" si="89"/>
        <v>2.7302872724816015E-2</v>
      </c>
      <c r="D90" s="23">
        <f t="shared" si="90"/>
        <v>0.10415524187288086</v>
      </c>
      <c r="E90" s="23">
        <f t="shared" si="91"/>
        <v>3.3248725093840545</v>
      </c>
      <c r="F90" s="23">
        <f t="shared" si="92"/>
        <v>0.22123087864215341</v>
      </c>
      <c r="G90" s="23">
        <f t="shared" si="93"/>
        <v>0.54092708396940659</v>
      </c>
      <c r="H90" s="23">
        <f t="shared" si="94"/>
        <v>2.5851617345311864</v>
      </c>
      <c r="I90" s="23">
        <f t="shared" si="95"/>
        <v>0.59670714652548229</v>
      </c>
      <c r="J90" s="23">
        <f t="shared" si="96"/>
        <v>0</v>
      </c>
      <c r="K90" s="23"/>
      <c r="L90" s="23">
        <f t="shared" si="99"/>
        <v>14.211621956250539</v>
      </c>
      <c r="N90">
        <v>1982</v>
      </c>
      <c r="O90" t="s">
        <v>28</v>
      </c>
      <c r="P90" t="s">
        <v>29</v>
      </c>
      <c r="Q90" t="s">
        <v>5</v>
      </c>
      <c r="R90" s="3">
        <f t="shared" si="100"/>
        <v>937311</v>
      </c>
      <c r="S90" s="3">
        <f t="shared" si="101"/>
        <v>3757.2</v>
      </c>
      <c r="T90" s="3">
        <f t="shared" si="102"/>
        <v>14333</v>
      </c>
      <c r="U90" s="3">
        <f t="shared" si="103"/>
        <v>457542</v>
      </c>
      <c r="V90" s="3">
        <f t="shared" si="103"/>
        <v>30444</v>
      </c>
      <c r="W90" s="3">
        <f t="shared" si="103"/>
        <v>74438</v>
      </c>
      <c r="X90" s="3">
        <f t="shared" si="103"/>
        <v>355749</v>
      </c>
      <c r="Y90" s="3">
        <f t="shared" si="103"/>
        <v>82114</v>
      </c>
      <c r="Z90" s="3">
        <f t="shared" si="103"/>
        <v>0</v>
      </c>
      <c r="AA90" s="3">
        <v>137611893</v>
      </c>
      <c r="AB90" s="3"/>
      <c r="AC90" s="3">
        <f t="shared" si="104"/>
        <v>905386</v>
      </c>
      <c r="AD90" s="3">
        <f t="shared" si="104"/>
        <v>31925</v>
      </c>
    </row>
    <row r="91" spans="1:33">
      <c r="A91">
        <v>1983</v>
      </c>
      <c r="B91" s="23">
        <f t="shared" si="98"/>
        <v>6.2319538348871486</v>
      </c>
      <c r="C91" s="23">
        <f t="shared" si="89"/>
        <v>4.6679582320623296E-2</v>
      </c>
      <c r="D91" s="23">
        <f t="shared" si="90"/>
        <v>6.1145260462064241E-2</v>
      </c>
      <c r="E91" s="23">
        <f t="shared" si="91"/>
        <v>3.8236660069148134</v>
      </c>
      <c r="F91" s="23">
        <f t="shared" si="92"/>
        <v>0.27420406816966858</v>
      </c>
      <c r="G91" s="23">
        <f t="shared" si="93"/>
        <v>0.63436799274700817</v>
      </c>
      <c r="H91" s="23">
        <f t="shared" si="94"/>
        <v>1.0665904956269248</v>
      </c>
      <c r="I91" s="23">
        <f t="shared" si="95"/>
        <v>0.36939524206900354</v>
      </c>
      <c r="J91" s="23">
        <f t="shared" si="96"/>
        <v>0</v>
      </c>
      <c r="K91" s="23"/>
      <c r="L91" s="23">
        <f t="shared" si="99"/>
        <v>12.508002483197252</v>
      </c>
      <c r="N91">
        <v>1983</v>
      </c>
      <c r="O91" t="s">
        <v>28</v>
      </c>
      <c r="P91" t="s">
        <v>29</v>
      </c>
      <c r="Q91" t="s">
        <v>5</v>
      </c>
      <c r="R91" s="3">
        <f t="shared" si="100"/>
        <v>918120</v>
      </c>
      <c r="S91" s="3">
        <f t="shared" si="101"/>
        <v>6877.05</v>
      </c>
      <c r="T91" s="3">
        <f t="shared" si="102"/>
        <v>9008.2000000000007</v>
      </c>
      <c r="U91" s="3">
        <f t="shared" si="103"/>
        <v>563320</v>
      </c>
      <c r="V91" s="3">
        <f t="shared" si="103"/>
        <v>40397</v>
      </c>
      <c r="W91" s="3">
        <f t="shared" si="103"/>
        <v>93458</v>
      </c>
      <c r="X91" s="3">
        <f t="shared" si="103"/>
        <v>157135</v>
      </c>
      <c r="Y91" s="3">
        <f t="shared" si="103"/>
        <v>54421</v>
      </c>
      <c r="Z91" s="3">
        <f t="shared" si="103"/>
        <v>0</v>
      </c>
      <c r="AA91" s="3">
        <v>147324583</v>
      </c>
      <c r="AB91" s="3"/>
      <c r="AC91" s="3">
        <f t="shared" si="104"/>
        <v>887746</v>
      </c>
      <c r="AD91" s="3">
        <f t="shared" si="104"/>
        <v>30374</v>
      </c>
    </row>
    <row r="92" spans="1:33">
      <c r="A92">
        <v>1984</v>
      </c>
      <c r="B92" s="23">
        <f t="shared" si="98"/>
        <v>5.9816286001914767</v>
      </c>
      <c r="C92" s="23">
        <f t="shared" si="89"/>
        <v>1.3194997352991934E-2</v>
      </c>
      <c r="D92" s="23">
        <f t="shared" si="90"/>
        <v>7.7693722990671427E-2</v>
      </c>
      <c r="E92" s="23">
        <f t="shared" si="91"/>
        <v>2.1263763204109796</v>
      </c>
      <c r="F92" s="23">
        <f t="shared" si="92"/>
        <v>0.25583654057254923</v>
      </c>
      <c r="G92" s="23">
        <f t="shared" si="93"/>
        <v>0.52687418582204293</v>
      </c>
      <c r="H92" s="23">
        <f t="shared" si="94"/>
        <v>1.8834814254468062</v>
      </c>
      <c r="I92" s="23">
        <f t="shared" si="95"/>
        <v>0</v>
      </c>
      <c r="J92" s="23">
        <f t="shared" si="96"/>
        <v>0</v>
      </c>
      <c r="K92" s="23"/>
      <c r="L92" s="23">
        <f t="shared" si="99"/>
        <v>10.865085792787518</v>
      </c>
      <c r="N92">
        <v>1984</v>
      </c>
      <c r="O92" t="s">
        <v>28</v>
      </c>
      <c r="P92" t="s">
        <v>29</v>
      </c>
      <c r="Q92" t="s">
        <v>5</v>
      </c>
      <c r="R92" s="3">
        <f t="shared" si="100"/>
        <v>982175</v>
      </c>
      <c r="S92" s="3">
        <f t="shared" si="101"/>
        <v>2166.6</v>
      </c>
      <c r="T92" s="3">
        <f t="shared" si="102"/>
        <v>12757.2</v>
      </c>
      <c r="U92" s="3">
        <f t="shared" si="103"/>
        <v>349148</v>
      </c>
      <c r="V92" s="3">
        <f t="shared" si="103"/>
        <v>42008</v>
      </c>
      <c r="W92" s="3">
        <f t="shared" si="103"/>
        <v>86512</v>
      </c>
      <c r="X92" s="3">
        <f t="shared" si="103"/>
        <v>309265</v>
      </c>
      <c r="Y92" s="3">
        <f t="shared" si="103"/>
        <v>0</v>
      </c>
      <c r="Z92" s="3">
        <f t="shared" si="103"/>
        <v>0</v>
      </c>
      <c r="AA92" s="3">
        <v>164198593</v>
      </c>
      <c r="AB92" s="3"/>
      <c r="AC92" s="3">
        <f t="shared" si="104"/>
        <v>940295</v>
      </c>
      <c r="AD92" s="3">
        <f t="shared" si="104"/>
        <v>41880</v>
      </c>
    </row>
    <row r="93" spans="1:33">
      <c r="A93">
        <v>1985</v>
      </c>
      <c r="B93" s="23">
        <f t="shared" si="98"/>
        <v>6.5471609089803291</v>
      </c>
      <c r="C93" s="23">
        <f t="shared" si="89"/>
        <v>3.0240510510865497E-2</v>
      </c>
      <c r="D93" s="23">
        <f t="shared" si="90"/>
        <v>7.452038231564416E-2</v>
      </c>
      <c r="E93" s="23">
        <f t="shared" si="91"/>
        <v>2.2332905839914114</v>
      </c>
      <c r="F93" s="23">
        <f t="shared" si="92"/>
        <v>0.45184275826393044</v>
      </c>
      <c r="G93" s="23">
        <f t="shared" si="93"/>
        <v>0.40449555403023391</v>
      </c>
      <c r="H93" s="23">
        <f t="shared" si="94"/>
        <v>1.9027839466096435</v>
      </c>
      <c r="I93" s="23">
        <f t="shared" si="95"/>
        <v>0.17984296364233676</v>
      </c>
      <c r="J93" s="23">
        <f t="shared" si="96"/>
        <v>0</v>
      </c>
      <c r="K93" s="23"/>
      <c r="L93" s="23">
        <f t="shared" si="99"/>
        <v>11.824177608344394</v>
      </c>
      <c r="N93">
        <v>1985</v>
      </c>
      <c r="O93" t="s">
        <v>28</v>
      </c>
      <c r="P93" t="s">
        <v>29</v>
      </c>
      <c r="Q93" t="s">
        <v>5</v>
      </c>
      <c r="R93" s="3">
        <f t="shared" si="100"/>
        <v>1148137</v>
      </c>
      <c r="S93" s="3">
        <f t="shared" si="101"/>
        <v>5303.0999999999995</v>
      </c>
      <c r="T93" s="3">
        <f t="shared" si="102"/>
        <v>13068.2</v>
      </c>
      <c r="U93" s="3">
        <f t="shared" si="103"/>
        <v>391639</v>
      </c>
      <c r="V93" s="3">
        <f t="shared" si="103"/>
        <v>79237</v>
      </c>
      <c r="W93" s="3">
        <f t="shared" si="103"/>
        <v>70934</v>
      </c>
      <c r="X93" s="3">
        <f t="shared" si="103"/>
        <v>333680</v>
      </c>
      <c r="Y93" s="3">
        <f t="shared" si="103"/>
        <v>31538</v>
      </c>
      <c r="Z93" s="3">
        <f t="shared" si="103"/>
        <v>0</v>
      </c>
      <c r="AA93" s="3">
        <v>175364103</v>
      </c>
      <c r="AB93" s="3"/>
      <c r="AC93" s="3">
        <f t="shared" si="104"/>
        <v>1105756</v>
      </c>
      <c r="AD93" s="3">
        <f t="shared" si="104"/>
        <v>42381</v>
      </c>
    </row>
    <row r="94" spans="1:33">
      <c r="A94">
        <v>1986</v>
      </c>
      <c r="B94" s="23">
        <f t="shared" si="98"/>
        <v>7.1363916744991958</v>
      </c>
      <c r="C94" s="23">
        <f t="shared" si="89"/>
        <v>4.8891210687786443E-2</v>
      </c>
      <c r="D94" s="23">
        <f t="shared" si="90"/>
        <v>0.13244194161350636</v>
      </c>
      <c r="E94" s="23">
        <f t="shared" si="91"/>
        <v>2.1518756087885365</v>
      </c>
      <c r="F94" s="23">
        <f t="shared" si="92"/>
        <v>0.45525843947428979</v>
      </c>
      <c r="G94" s="23">
        <f t="shared" si="93"/>
        <v>0.47363108756399247</v>
      </c>
      <c r="H94" s="23">
        <f t="shared" si="94"/>
        <v>0.96268274712965474</v>
      </c>
      <c r="I94" s="23">
        <f t="shared" si="95"/>
        <v>0.54239299077088166</v>
      </c>
      <c r="J94" s="23">
        <f t="shared" si="96"/>
        <v>0</v>
      </c>
      <c r="K94" s="23"/>
      <c r="L94" s="23">
        <f t="shared" si="99"/>
        <v>11.903565700527846</v>
      </c>
      <c r="N94">
        <v>1986</v>
      </c>
      <c r="O94" t="s">
        <v>28</v>
      </c>
      <c r="P94" t="s">
        <v>29</v>
      </c>
      <c r="Q94" t="s">
        <v>5</v>
      </c>
      <c r="R94" s="3">
        <f t="shared" si="100"/>
        <v>1329578</v>
      </c>
      <c r="S94" s="3">
        <f t="shared" si="101"/>
        <v>9108.9</v>
      </c>
      <c r="T94" s="3">
        <f t="shared" si="102"/>
        <v>24675.200000000001</v>
      </c>
      <c r="U94" s="3">
        <f t="shared" si="103"/>
        <v>400915</v>
      </c>
      <c r="V94" s="3">
        <f t="shared" si="103"/>
        <v>84819</v>
      </c>
      <c r="W94" s="3">
        <f t="shared" si="103"/>
        <v>88242</v>
      </c>
      <c r="X94" s="3">
        <f t="shared" si="103"/>
        <v>179357</v>
      </c>
      <c r="Y94" s="3">
        <f t="shared" si="103"/>
        <v>101053</v>
      </c>
      <c r="Z94" s="3">
        <f t="shared" si="103"/>
        <v>0</v>
      </c>
      <c r="AA94" s="3">
        <v>186309561</v>
      </c>
      <c r="AB94" s="3"/>
      <c r="AC94" s="3">
        <f t="shared" si="104"/>
        <v>1283704</v>
      </c>
      <c r="AD94" s="3">
        <f t="shared" si="104"/>
        <v>45874</v>
      </c>
    </row>
    <row r="95" spans="1:33">
      <c r="A95">
        <v>1987</v>
      </c>
      <c r="B95" s="23">
        <f t="shared" si="98"/>
        <v>7.8085607899241269</v>
      </c>
      <c r="C95" s="23">
        <f t="shared" si="89"/>
        <v>6.7073051848686616E-2</v>
      </c>
      <c r="D95" s="23">
        <f t="shared" si="90"/>
        <v>0.21020042137872677</v>
      </c>
      <c r="E95" s="23">
        <f t="shared" si="91"/>
        <v>2.0736060167537493</v>
      </c>
      <c r="F95" s="23">
        <f t="shared" si="92"/>
        <v>0.21322232632471172</v>
      </c>
      <c r="G95" s="23">
        <f t="shared" si="93"/>
        <v>0.53063900193671742</v>
      </c>
      <c r="H95" s="23">
        <f t="shared" si="94"/>
        <v>0.91508232048459381</v>
      </c>
      <c r="I95" s="23">
        <f t="shared" si="95"/>
        <v>0.89342482783713506</v>
      </c>
      <c r="J95" s="23">
        <f t="shared" si="96"/>
        <v>0</v>
      </c>
      <c r="K95" s="23"/>
      <c r="L95" s="23">
        <f t="shared" si="99"/>
        <v>12.711808756488448</v>
      </c>
      <c r="N95">
        <v>1987</v>
      </c>
      <c r="O95" t="s">
        <v>28</v>
      </c>
      <c r="P95" t="s">
        <v>29</v>
      </c>
      <c r="Q95" t="s">
        <v>5</v>
      </c>
      <c r="R95" s="3">
        <f t="shared" si="100"/>
        <v>1539539</v>
      </c>
      <c r="S95" s="3">
        <f t="shared" si="101"/>
        <v>13224.15</v>
      </c>
      <c r="T95" s="3">
        <f t="shared" si="102"/>
        <v>41443.200000000004</v>
      </c>
      <c r="U95" s="3">
        <f t="shared" ref="U95:Z104" si="105">+U215-U253</f>
        <v>408833</v>
      </c>
      <c r="V95" s="3">
        <f t="shared" si="105"/>
        <v>42039</v>
      </c>
      <c r="W95" s="3">
        <f t="shared" si="105"/>
        <v>104621</v>
      </c>
      <c r="X95" s="3">
        <f t="shared" si="105"/>
        <v>180418</v>
      </c>
      <c r="Y95" s="3">
        <f t="shared" si="105"/>
        <v>176148</v>
      </c>
      <c r="Z95" s="3">
        <f t="shared" si="105"/>
        <v>0</v>
      </c>
      <c r="AA95" s="3">
        <v>197160404</v>
      </c>
      <c r="AB95" s="3"/>
      <c r="AC95" s="3">
        <f t="shared" si="104"/>
        <v>1451703</v>
      </c>
      <c r="AD95" s="3">
        <f t="shared" si="104"/>
        <v>87836</v>
      </c>
    </row>
    <row r="96" spans="1:33">
      <c r="A96">
        <v>1988</v>
      </c>
      <c r="B96" s="23">
        <f t="shared" si="98"/>
        <v>7.5740813111787277</v>
      </c>
      <c r="C96" s="23">
        <f t="shared" si="89"/>
        <v>6.6048527411373723E-2</v>
      </c>
      <c r="D96" s="23">
        <f t="shared" si="90"/>
        <v>0.24101599042556759</v>
      </c>
      <c r="E96" s="23">
        <f t="shared" si="91"/>
        <v>1.6576888059918056</v>
      </c>
      <c r="F96" s="23">
        <f t="shared" si="92"/>
        <v>0.27572148555108295</v>
      </c>
      <c r="G96" s="23">
        <f t="shared" si="93"/>
        <v>0.63452905169295359</v>
      </c>
      <c r="H96" s="23">
        <f t="shared" si="94"/>
        <v>4.76370164470719</v>
      </c>
      <c r="I96" s="23">
        <f t="shared" si="95"/>
        <v>1.2845865086616772</v>
      </c>
      <c r="J96" s="23">
        <f t="shared" si="96"/>
        <v>0</v>
      </c>
      <c r="K96" s="23"/>
      <c r="L96" s="23">
        <f t="shared" si="99"/>
        <v>16.49737332562038</v>
      </c>
      <c r="N96">
        <v>1988</v>
      </c>
      <c r="O96" t="s">
        <v>28</v>
      </c>
      <c r="P96" t="s">
        <v>29</v>
      </c>
      <c r="Q96" t="s">
        <v>5</v>
      </c>
      <c r="R96" s="3">
        <f t="shared" si="100"/>
        <v>1620815</v>
      </c>
      <c r="S96" s="3">
        <f t="shared" si="101"/>
        <v>14134.05</v>
      </c>
      <c r="T96" s="3">
        <f t="shared" si="102"/>
        <v>51576.200000000004</v>
      </c>
      <c r="U96" s="3">
        <f t="shared" si="105"/>
        <v>354737</v>
      </c>
      <c r="V96" s="3">
        <f t="shared" si="105"/>
        <v>59003</v>
      </c>
      <c r="W96" s="3">
        <f t="shared" si="105"/>
        <v>135786</v>
      </c>
      <c r="X96" s="3">
        <f t="shared" si="105"/>
        <v>1019408</v>
      </c>
      <c r="Y96" s="3">
        <f t="shared" si="105"/>
        <v>274895</v>
      </c>
      <c r="Z96" s="3">
        <f t="shared" si="105"/>
        <v>0</v>
      </c>
      <c r="AA96" s="3">
        <v>213994930</v>
      </c>
      <c r="AB96" s="3"/>
      <c r="AC96" s="3">
        <f t="shared" si="104"/>
        <v>1539922</v>
      </c>
      <c r="AD96" s="3">
        <f t="shared" si="104"/>
        <v>80893</v>
      </c>
    </row>
    <row r="97" spans="1:33">
      <c r="A97">
        <v>1989</v>
      </c>
      <c r="B97" s="23">
        <f t="shared" si="98"/>
        <v>7.4966950250281679</v>
      </c>
      <c r="C97" s="23">
        <f t="shared" si="89"/>
        <v>5.1179486851446743E-2</v>
      </c>
      <c r="D97" s="23">
        <f t="shared" si="90"/>
        <v>0.187241161801976</v>
      </c>
      <c r="E97" s="23">
        <f t="shared" si="91"/>
        <v>1.7718715421813873</v>
      </c>
      <c r="F97" s="23">
        <f t="shared" si="92"/>
        <v>0.29262932990762436</v>
      </c>
      <c r="G97" s="23">
        <f t="shared" si="93"/>
        <v>0.68474986953810468</v>
      </c>
      <c r="H97" s="23">
        <f t="shared" si="94"/>
        <v>4.9643480695612672</v>
      </c>
      <c r="I97" s="23">
        <f t="shared" si="95"/>
        <v>1.1433201780919415</v>
      </c>
      <c r="J97" s="23">
        <f t="shared" si="96"/>
        <v>0</v>
      </c>
      <c r="K97" s="23"/>
      <c r="L97" s="23">
        <f t="shared" si="99"/>
        <v>16.592034662961915</v>
      </c>
      <c r="N97">
        <v>1989</v>
      </c>
      <c r="O97" t="s">
        <v>28</v>
      </c>
      <c r="P97" t="s">
        <v>29</v>
      </c>
      <c r="Q97" t="s">
        <v>5</v>
      </c>
      <c r="R97" s="3">
        <f t="shared" si="100"/>
        <v>1736825</v>
      </c>
      <c r="S97" s="3">
        <f t="shared" si="101"/>
        <v>11857.199999999999</v>
      </c>
      <c r="T97" s="3">
        <f t="shared" si="102"/>
        <v>43379.8</v>
      </c>
      <c r="U97" s="3">
        <f t="shared" si="105"/>
        <v>410505</v>
      </c>
      <c r="V97" s="3">
        <f t="shared" si="105"/>
        <v>67796</v>
      </c>
      <c r="W97" s="3">
        <f t="shared" si="105"/>
        <v>158642</v>
      </c>
      <c r="X97" s="3">
        <f t="shared" si="105"/>
        <v>1150134</v>
      </c>
      <c r="Y97" s="3">
        <f t="shared" si="105"/>
        <v>264883</v>
      </c>
      <c r="Z97" s="3">
        <f t="shared" si="105"/>
        <v>0</v>
      </c>
      <c r="AA97" s="3">
        <v>231678759</v>
      </c>
      <c r="AB97" s="3"/>
      <c r="AC97" s="3">
        <f t="shared" si="104"/>
        <v>1612416</v>
      </c>
      <c r="AD97" s="3">
        <f t="shared" si="104"/>
        <v>124409</v>
      </c>
      <c r="AG97" t="s">
        <v>7</v>
      </c>
    </row>
    <row r="98" spans="1:33">
      <c r="A98">
        <v>1990</v>
      </c>
      <c r="B98" s="23">
        <f t="shared" si="98"/>
        <v>8.0749211419247917</v>
      </c>
      <c r="C98" s="23">
        <f t="shared" si="89"/>
        <v>8.5050060130047095E-2</v>
      </c>
      <c r="D98" s="23">
        <f t="shared" si="90"/>
        <v>0.21694036037189243</v>
      </c>
      <c r="E98" s="23">
        <f t="shared" si="91"/>
        <v>1.4505981040420108</v>
      </c>
      <c r="F98" s="23">
        <f t="shared" si="92"/>
        <v>1.4086654790859763</v>
      </c>
      <c r="G98" s="23">
        <f t="shared" si="93"/>
        <v>0.55740966960058713</v>
      </c>
      <c r="H98" s="23">
        <f t="shared" si="94"/>
        <v>3.7030085789710201</v>
      </c>
      <c r="I98" s="23">
        <f t="shared" si="95"/>
        <v>1.0794978809786866</v>
      </c>
      <c r="J98" s="23">
        <f t="shared" si="96"/>
        <v>0</v>
      </c>
      <c r="K98" s="23"/>
      <c r="L98" s="23">
        <f t="shared" si="99"/>
        <v>16.576091275105011</v>
      </c>
      <c r="N98">
        <v>1990</v>
      </c>
      <c r="O98" t="s">
        <v>28</v>
      </c>
      <c r="P98" t="s">
        <v>29</v>
      </c>
      <c r="Q98" t="s">
        <v>5</v>
      </c>
      <c r="R98" s="3">
        <f t="shared" si="100"/>
        <v>1956693</v>
      </c>
      <c r="S98" s="3">
        <f t="shared" si="101"/>
        <v>20609.099999999999</v>
      </c>
      <c r="T98" s="3">
        <f t="shared" si="102"/>
        <v>52568.4</v>
      </c>
      <c r="U98" s="3">
        <f t="shared" si="105"/>
        <v>351505</v>
      </c>
      <c r="V98" s="3">
        <f t="shared" si="105"/>
        <v>341344</v>
      </c>
      <c r="W98" s="3">
        <f t="shared" si="105"/>
        <v>135070</v>
      </c>
      <c r="X98" s="3">
        <f t="shared" si="105"/>
        <v>897303</v>
      </c>
      <c r="Y98" s="3">
        <f t="shared" si="105"/>
        <v>261581</v>
      </c>
      <c r="Z98" s="3">
        <f t="shared" si="105"/>
        <v>0</v>
      </c>
      <c r="AA98" s="3">
        <v>242317289</v>
      </c>
      <c r="AB98" s="3"/>
      <c r="AC98" s="3">
        <f t="shared" si="104"/>
        <v>1806904</v>
      </c>
      <c r="AD98" s="3">
        <f t="shared" si="104"/>
        <v>149789</v>
      </c>
    </row>
    <row r="99" spans="1:33">
      <c r="A99">
        <v>1991</v>
      </c>
      <c r="B99" s="23">
        <f t="shared" si="98"/>
        <v>9.5516243221390305</v>
      </c>
      <c r="C99" s="23">
        <f t="shared" si="89"/>
        <v>0.15323107347332454</v>
      </c>
      <c r="D99" s="23">
        <f t="shared" si="90"/>
        <v>0.23261557420232098</v>
      </c>
      <c r="E99" s="23">
        <f t="shared" si="91"/>
        <v>1.2901398840738105</v>
      </c>
      <c r="F99" s="23">
        <f t="shared" si="92"/>
        <v>0.97246870938525765</v>
      </c>
      <c r="G99" s="23">
        <f t="shared" si="93"/>
        <v>0.83804592925751609</v>
      </c>
      <c r="H99" s="23">
        <f t="shared" si="94"/>
        <v>3.7888337817368161</v>
      </c>
      <c r="I99" s="23">
        <f t="shared" si="95"/>
        <v>0.97030164144984499</v>
      </c>
      <c r="J99" s="23">
        <f t="shared" si="96"/>
        <v>0</v>
      </c>
      <c r="K99" s="23"/>
      <c r="L99" s="23">
        <f t="shared" si="99"/>
        <v>17.797260915717921</v>
      </c>
      <c r="N99">
        <v>1991</v>
      </c>
      <c r="O99" t="s">
        <v>28</v>
      </c>
      <c r="P99" t="s">
        <v>29</v>
      </c>
      <c r="Q99" t="s">
        <v>5</v>
      </c>
      <c r="R99" s="3">
        <f t="shared" si="100"/>
        <v>2366895</v>
      </c>
      <c r="S99" s="3">
        <f t="shared" si="101"/>
        <v>37970.699999999997</v>
      </c>
      <c r="T99" s="3">
        <f t="shared" si="102"/>
        <v>57642.200000000004</v>
      </c>
      <c r="U99" s="3">
        <f t="shared" si="105"/>
        <v>319697</v>
      </c>
      <c r="V99" s="3">
        <f t="shared" si="105"/>
        <v>240978</v>
      </c>
      <c r="W99" s="3">
        <f t="shared" si="105"/>
        <v>207668</v>
      </c>
      <c r="X99" s="3">
        <f t="shared" si="105"/>
        <v>938874</v>
      </c>
      <c r="Y99" s="3">
        <f t="shared" si="105"/>
        <v>240441</v>
      </c>
      <c r="Z99" s="3">
        <f t="shared" si="105"/>
        <v>0</v>
      </c>
      <c r="AA99" s="3">
        <v>247800261</v>
      </c>
      <c r="AB99" s="3"/>
      <c r="AC99" s="3">
        <f t="shared" si="104"/>
        <v>2176071</v>
      </c>
      <c r="AD99" s="3">
        <f t="shared" si="104"/>
        <v>190824</v>
      </c>
    </row>
    <row r="100" spans="1:33">
      <c r="A100">
        <v>1992</v>
      </c>
      <c r="B100" s="23">
        <f t="shared" si="98"/>
        <v>8.5540499362199185</v>
      </c>
      <c r="C100" s="23">
        <f t="shared" si="89"/>
        <v>3.9975465655387434E-2</v>
      </c>
      <c r="D100" s="23">
        <f t="shared" si="90"/>
        <v>0.25084556904081234</v>
      </c>
      <c r="E100" s="23">
        <f t="shared" si="91"/>
        <v>1.1588105572623884</v>
      </c>
      <c r="F100" s="23">
        <f t="shared" si="92"/>
        <v>0.83331735398053075</v>
      </c>
      <c r="G100" s="23">
        <f t="shared" si="93"/>
        <v>0.67455109282236214</v>
      </c>
      <c r="H100" s="23">
        <f t="shared" si="94"/>
        <v>2.2935861286701842</v>
      </c>
      <c r="I100" s="23">
        <f t="shared" si="95"/>
        <v>0.85222110359317871</v>
      </c>
      <c r="J100" s="23">
        <f t="shared" si="96"/>
        <v>0</v>
      </c>
      <c r="K100" s="23"/>
      <c r="L100" s="23">
        <f t="shared" si="99"/>
        <v>14.657357207244763</v>
      </c>
      <c r="N100">
        <v>1992</v>
      </c>
      <c r="O100" t="s">
        <v>28</v>
      </c>
      <c r="P100" t="s">
        <v>29</v>
      </c>
      <c r="Q100" t="s">
        <v>5</v>
      </c>
      <c r="R100" s="3">
        <f t="shared" si="100"/>
        <v>2237187</v>
      </c>
      <c r="S100" s="3">
        <f t="shared" si="101"/>
        <v>10455</v>
      </c>
      <c r="T100" s="3">
        <f t="shared" si="102"/>
        <v>65605</v>
      </c>
      <c r="U100" s="3">
        <f t="shared" si="105"/>
        <v>303070</v>
      </c>
      <c r="V100" s="3">
        <f t="shared" si="105"/>
        <v>217942</v>
      </c>
      <c r="W100" s="3">
        <f t="shared" si="105"/>
        <v>176419</v>
      </c>
      <c r="X100" s="3">
        <f t="shared" si="105"/>
        <v>599854</v>
      </c>
      <c r="Y100" s="3">
        <f t="shared" si="105"/>
        <v>222886</v>
      </c>
      <c r="Z100" s="3">
        <f t="shared" si="105"/>
        <v>0</v>
      </c>
      <c r="AA100" s="3">
        <v>261535415</v>
      </c>
      <c r="AB100" s="3"/>
      <c r="AC100" s="3">
        <f t="shared" si="104"/>
        <v>2058502</v>
      </c>
      <c r="AD100" s="3">
        <f t="shared" si="104"/>
        <v>178685</v>
      </c>
    </row>
    <row r="101" spans="1:33">
      <c r="A101">
        <v>1993</v>
      </c>
      <c r="B101" s="23">
        <f t="shared" si="98"/>
        <v>7.6099592251938191</v>
      </c>
      <c r="C101" s="23">
        <f t="shared" si="89"/>
        <v>4.6623892117190993E-2</v>
      </c>
      <c r="D101" s="23">
        <f t="shared" si="90"/>
        <v>0.32868132674652151</v>
      </c>
      <c r="E101" s="23">
        <f t="shared" si="91"/>
        <v>0.60697322579047763</v>
      </c>
      <c r="F101" s="23">
        <f t="shared" si="92"/>
        <v>0.7636339796455166</v>
      </c>
      <c r="G101" s="23">
        <f t="shared" si="93"/>
        <v>0.47786435249770048</v>
      </c>
      <c r="H101" s="23">
        <f t="shared" si="94"/>
        <v>3.308124382229932</v>
      </c>
      <c r="I101" s="23">
        <f t="shared" si="95"/>
        <v>0.41393473848794599</v>
      </c>
      <c r="J101" s="23">
        <f t="shared" si="96"/>
        <v>0</v>
      </c>
      <c r="K101" s="23"/>
      <c r="L101" s="23">
        <f t="shared" si="99"/>
        <v>13.555795122709105</v>
      </c>
      <c r="N101">
        <v>1993</v>
      </c>
      <c r="O101" t="s">
        <v>28</v>
      </c>
      <c r="P101" t="s">
        <v>29</v>
      </c>
      <c r="Q101" t="s">
        <v>5</v>
      </c>
      <c r="R101" s="3">
        <f t="shared" si="100"/>
        <v>2040048</v>
      </c>
      <c r="S101" s="3">
        <f t="shared" si="101"/>
        <v>12498.75</v>
      </c>
      <c r="T101" s="3">
        <f t="shared" si="102"/>
        <v>88111.6</v>
      </c>
      <c r="U101" s="3">
        <f t="shared" si="105"/>
        <v>162715</v>
      </c>
      <c r="V101" s="3">
        <f t="shared" si="105"/>
        <v>204712</v>
      </c>
      <c r="W101" s="3">
        <f t="shared" si="105"/>
        <v>128104</v>
      </c>
      <c r="X101" s="3">
        <f t="shared" si="105"/>
        <v>886829</v>
      </c>
      <c r="Y101" s="3">
        <f t="shared" si="105"/>
        <v>110966</v>
      </c>
      <c r="Z101" s="3">
        <f t="shared" si="105"/>
        <v>0</v>
      </c>
      <c r="AA101" s="3">
        <v>268076075</v>
      </c>
      <c r="AB101" s="3"/>
      <c r="AC101" s="3">
        <f t="shared" si="104"/>
        <v>1924505</v>
      </c>
      <c r="AD101" s="3">
        <f t="shared" si="104"/>
        <v>115543</v>
      </c>
    </row>
    <row r="102" spans="1:33">
      <c r="A102">
        <v>1994</v>
      </c>
      <c r="B102" s="23">
        <f t="shared" si="98"/>
        <v>8.97080103492336</v>
      </c>
      <c r="C102" s="23">
        <f t="shared" si="89"/>
        <v>8.163034798486693E-2</v>
      </c>
      <c r="D102" s="23">
        <f t="shared" si="90"/>
        <v>0.46685431676955591</v>
      </c>
      <c r="E102" s="23">
        <f t="shared" si="91"/>
        <v>0.61387619348107869</v>
      </c>
      <c r="F102" s="23">
        <f t="shared" si="92"/>
        <v>1.3770566400850108</v>
      </c>
      <c r="G102" s="23">
        <f t="shared" si="93"/>
        <v>0.63547570822185184</v>
      </c>
      <c r="H102" s="23">
        <f t="shared" si="94"/>
        <v>2.7741129646098144</v>
      </c>
      <c r="I102" s="23">
        <f t="shared" si="95"/>
        <v>0.51532231331460143</v>
      </c>
      <c r="J102" s="23">
        <f t="shared" si="96"/>
        <v>0</v>
      </c>
      <c r="K102" s="23"/>
      <c r="L102" s="23">
        <f t="shared" si="99"/>
        <v>15.435129519390141</v>
      </c>
      <c r="N102">
        <v>1994</v>
      </c>
      <c r="O102" t="s">
        <v>28</v>
      </c>
      <c r="P102" t="s">
        <v>29</v>
      </c>
      <c r="Q102" t="s">
        <v>5</v>
      </c>
      <c r="R102" s="3">
        <f t="shared" si="100"/>
        <v>2484054</v>
      </c>
      <c r="S102" s="3">
        <f t="shared" si="101"/>
        <v>22603.8</v>
      </c>
      <c r="T102" s="3">
        <f t="shared" si="102"/>
        <v>129274</v>
      </c>
      <c r="U102" s="3">
        <f t="shared" si="105"/>
        <v>169985</v>
      </c>
      <c r="V102" s="3">
        <f t="shared" si="105"/>
        <v>381313</v>
      </c>
      <c r="W102" s="3">
        <f t="shared" si="105"/>
        <v>175966</v>
      </c>
      <c r="X102" s="3">
        <f t="shared" si="105"/>
        <v>768164</v>
      </c>
      <c r="Y102" s="3">
        <f t="shared" si="105"/>
        <v>142695</v>
      </c>
      <c r="Z102" s="3">
        <f t="shared" si="105"/>
        <v>0</v>
      </c>
      <c r="AA102" s="3">
        <v>276904369</v>
      </c>
      <c r="AB102" s="3"/>
      <c r="AC102" s="3">
        <f t="shared" si="104"/>
        <v>2201710</v>
      </c>
      <c r="AD102" s="3">
        <f t="shared" si="104"/>
        <v>282344</v>
      </c>
    </row>
    <row r="103" spans="1:33">
      <c r="A103">
        <v>1995</v>
      </c>
      <c r="B103" s="23">
        <f t="shared" si="98"/>
        <v>9.4728078076810185</v>
      </c>
      <c r="C103" s="23">
        <f t="shared" si="89"/>
        <v>3.1095008430697648E-2</v>
      </c>
      <c r="D103" s="23">
        <f t="shared" si="90"/>
        <v>0.25757381954415293</v>
      </c>
      <c r="E103" s="23">
        <f t="shared" si="91"/>
        <v>0.84618502367533044</v>
      </c>
      <c r="F103" s="23">
        <f t="shared" si="92"/>
        <v>0.59413005696310539</v>
      </c>
      <c r="G103" s="23">
        <f t="shared" si="93"/>
        <v>0.68381227747943829</v>
      </c>
      <c r="H103" s="23">
        <f t="shared" si="94"/>
        <v>2.5701317636629994</v>
      </c>
      <c r="I103" s="23">
        <f t="shared" si="95"/>
        <v>0.2797457745925277</v>
      </c>
      <c r="J103" s="23">
        <f t="shared" si="96"/>
        <v>0</v>
      </c>
      <c r="K103" s="23"/>
      <c r="L103" s="23">
        <f t="shared" si="99"/>
        <v>14.73548153202927</v>
      </c>
      <c r="N103">
        <v>1995</v>
      </c>
      <c r="O103" t="s">
        <v>28</v>
      </c>
      <c r="P103" t="s">
        <v>29</v>
      </c>
      <c r="Q103" t="s">
        <v>5</v>
      </c>
      <c r="R103" s="3">
        <f t="shared" si="100"/>
        <v>2747342</v>
      </c>
      <c r="S103" s="3">
        <f t="shared" si="101"/>
        <v>9018.2999999999993</v>
      </c>
      <c r="T103" s="3">
        <f t="shared" si="102"/>
        <v>74702.600000000006</v>
      </c>
      <c r="U103" s="3">
        <f t="shared" si="105"/>
        <v>245414</v>
      </c>
      <c r="V103" s="3">
        <f t="shared" si="105"/>
        <v>172312</v>
      </c>
      <c r="W103" s="3">
        <f t="shared" si="105"/>
        <v>198322</v>
      </c>
      <c r="X103" s="3">
        <f t="shared" si="105"/>
        <v>745400</v>
      </c>
      <c r="Y103" s="3">
        <f t="shared" si="105"/>
        <v>81133</v>
      </c>
      <c r="Z103" s="3">
        <f t="shared" si="105"/>
        <v>0</v>
      </c>
      <c r="AA103" s="3">
        <v>290024041</v>
      </c>
      <c r="AB103" s="3"/>
      <c r="AC103" s="3">
        <f t="shared" si="104"/>
        <v>2491307</v>
      </c>
      <c r="AD103" s="3">
        <f t="shared" si="104"/>
        <v>256035</v>
      </c>
    </row>
    <row r="104" spans="1:33">
      <c r="A104">
        <v>1996</v>
      </c>
      <c r="B104" s="23">
        <f t="shared" si="98"/>
        <v>8.2260578552955774</v>
      </c>
      <c r="C104" s="23">
        <f t="shared" si="89"/>
        <v>5.5866727067021796E-2</v>
      </c>
      <c r="D104" s="23">
        <f t="shared" si="90"/>
        <v>0.17932349116389196</v>
      </c>
      <c r="E104" s="23">
        <f t="shared" si="91"/>
        <v>0.71783944937876076</v>
      </c>
      <c r="F104" s="23">
        <f t="shared" si="92"/>
        <v>0.5403592749485574</v>
      </c>
      <c r="G104" s="23">
        <f t="shared" si="93"/>
        <v>0.36681871240808173</v>
      </c>
      <c r="H104" s="23">
        <f t="shared" si="94"/>
        <v>4.9231939722198863</v>
      </c>
      <c r="I104" s="23">
        <f t="shared" si="95"/>
        <v>0.14225754070373406</v>
      </c>
      <c r="J104" s="23">
        <f t="shared" si="96"/>
        <v>0</v>
      </c>
      <c r="K104" s="23"/>
      <c r="L104" s="23">
        <f t="shared" si="99"/>
        <v>15.15171702318551</v>
      </c>
      <c r="N104">
        <v>1996</v>
      </c>
      <c r="O104" t="s">
        <v>28</v>
      </c>
      <c r="P104" t="s">
        <v>29</v>
      </c>
      <c r="Q104" t="s">
        <v>5</v>
      </c>
      <c r="R104" s="3">
        <f t="shared" si="100"/>
        <v>2497293</v>
      </c>
      <c r="S104" s="3">
        <f t="shared" si="101"/>
        <v>16960.2</v>
      </c>
      <c r="T104" s="3">
        <f t="shared" si="102"/>
        <v>54439.600000000006</v>
      </c>
      <c r="U104" s="3">
        <f t="shared" si="105"/>
        <v>217924</v>
      </c>
      <c r="V104" s="3">
        <f t="shared" si="105"/>
        <v>164044</v>
      </c>
      <c r="W104" s="3">
        <f t="shared" si="105"/>
        <v>111360</v>
      </c>
      <c r="X104" s="3">
        <f t="shared" si="105"/>
        <v>1494599</v>
      </c>
      <c r="Y104" s="3">
        <f t="shared" si="105"/>
        <v>43187</v>
      </c>
      <c r="Z104" s="3">
        <f t="shared" si="105"/>
        <v>0</v>
      </c>
      <c r="AA104" s="3">
        <v>303583204</v>
      </c>
      <c r="AB104" s="3"/>
      <c r="AC104" s="3">
        <f t="shared" si="104"/>
        <v>2315061</v>
      </c>
      <c r="AD104" s="3">
        <f t="shared" si="104"/>
        <v>182232</v>
      </c>
    </row>
    <row r="105" spans="1:33">
      <c r="A105">
        <v>1997</v>
      </c>
      <c r="B105" s="23">
        <f t="shared" si="98"/>
        <v>7.8788343339710272</v>
      </c>
      <c r="C105" s="23">
        <f t="shared" si="89"/>
        <v>4.8171213546560461E-2</v>
      </c>
      <c r="D105" s="23">
        <f t="shared" si="90"/>
        <v>0.18679216255331282</v>
      </c>
      <c r="E105" s="23">
        <f t="shared" si="91"/>
        <v>0.60385617379440482</v>
      </c>
      <c r="F105" s="23">
        <f t="shared" si="92"/>
        <v>0.56415659923559902</v>
      </c>
      <c r="G105" s="23">
        <f t="shared" si="93"/>
        <v>0.55447134711683099</v>
      </c>
      <c r="H105" s="23">
        <f t="shared" si="94"/>
        <v>3.0566836196029215</v>
      </c>
      <c r="I105" s="23">
        <f t="shared" si="95"/>
        <v>3.0440697613646935E-2</v>
      </c>
      <c r="J105" s="23">
        <f t="shared" si="96"/>
        <v>0</v>
      </c>
      <c r="K105" s="23"/>
      <c r="L105" s="23">
        <f t="shared" si="99"/>
        <v>12.923406147434305</v>
      </c>
      <c r="N105">
        <v>1997</v>
      </c>
      <c r="O105" t="s">
        <v>28</v>
      </c>
      <c r="P105" t="s">
        <v>29</v>
      </c>
      <c r="Q105" t="s">
        <v>5</v>
      </c>
      <c r="R105" s="3">
        <f t="shared" si="100"/>
        <v>2531574</v>
      </c>
      <c r="S105" s="3">
        <f t="shared" si="101"/>
        <v>15478.05</v>
      </c>
      <c r="T105" s="3">
        <f t="shared" si="102"/>
        <v>60018.8</v>
      </c>
      <c r="U105" s="3">
        <f t="shared" ref="U105:Z114" si="106">+U225-U263</f>
        <v>194027</v>
      </c>
      <c r="V105" s="3">
        <f t="shared" si="106"/>
        <v>181271</v>
      </c>
      <c r="W105" s="3">
        <f t="shared" si="106"/>
        <v>178159</v>
      </c>
      <c r="X105" s="3">
        <f t="shared" si="106"/>
        <v>982153</v>
      </c>
      <c r="Y105" s="3">
        <f t="shared" si="106"/>
        <v>9781</v>
      </c>
      <c r="Z105" s="3">
        <f t="shared" si="106"/>
        <v>0</v>
      </c>
      <c r="AA105" s="3">
        <v>321313267</v>
      </c>
      <c r="AB105" s="3"/>
      <c r="AC105" s="3">
        <f t="shared" si="104"/>
        <v>2377035</v>
      </c>
      <c r="AD105" s="3">
        <f t="shared" si="104"/>
        <v>154539</v>
      </c>
    </row>
    <row r="106" spans="1:33">
      <c r="A106">
        <v>1998</v>
      </c>
      <c r="B106" s="23">
        <f t="shared" si="98"/>
        <v>7.8600878582827765</v>
      </c>
      <c r="C106" s="23">
        <f t="shared" si="89"/>
        <v>4.5776266402497316E-2</v>
      </c>
      <c r="D106" s="23">
        <f t="shared" si="90"/>
        <v>0.20913958360382054</v>
      </c>
      <c r="E106" s="23">
        <f t="shared" si="91"/>
        <v>0.80320983483079855</v>
      </c>
      <c r="F106" s="23">
        <f t="shared" si="92"/>
        <v>0.60069074756281304</v>
      </c>
      <c r="G106" s="23">
        <f t="shared" si="93"/>
        <v>0.30242374968434016</v>
      </c>
      <c r="H106" s="23">
        <f t="shared" si="94"/>
        <v>1.9031386563243038</v>
      </c>
      <c r="I106" s="23">
        <f t="shared" si="95"/>
        <v>0.2530240673938835</v>
      </c>
      <c r="J106" s="23">
        <f t="shared" si="96"/>
        <v>0</v>
      </c>
      <c r="K106" s="23"/>
      <c r="L106" s="23">
        <f t="shared" si="99"/>
        <v>11.977490764085235</v>
      </c>
      <c r="N106">
        <v>1998</v>
      </c>
      <c r="O106" t="s">
        <v>28</v>
      </c>
      <c r="P106" t="s">
        <v>29</v>
      </c>
      <c r="Q106" t="s">
        <v>5</v>
      </c>
      <c r="R106" s="3">
        <f t="shared" si="100"/>
        <v>2645398</v>
      </c>
      <c r="S106" s="3">
        <f t="shared" si="101"/>
        <v>15406.5</v>
      </c>
      <c r="T106" s="3">
        <f t="shared" si="102"/>
        <v>70388.2</v>
      </c>
      <c r="U106" s="3">
        <f t="shared" si="106"/>
        <v>270329</v>
      </c>
      <c r="V106" s="3">
        <f t="shared" si="106"/>
        <v>202169</v>
      </c>
      <c r="W106" s="3">
        <f t="shared" si="106"/>
        <v>101784</v>
      </c>
      <c r="X106" s="3">
        <f t="shared" si="106"/>
        <v>640522</v>
      </c>
      <c r="Y106" s="3">
        <f t="shared" si="106"/>
        <v>85158</v>
      </c>
      <c r="Z106" s="3">
        <f t="shared" si="106"/>
        <v>0</v>
      </c>
      <c r="AA106" s="3">
        <v>336560869</v>
      </c>
      <c r="AB106" s="3"/>
      <c r="AC106" s="3">
        <f t="shared" si="104"/>
        <v>2493502</v>
      </c>
      <c r="AD106" s="3">
        <f t="shared" si="104"/>
        <v>151896</v>
      </c>
    </row>
    <row r="107" spans="1:33">
      <c r="A107">
        <v>1999</v>
      </c>
      <c r="B107" s="23">
        <f t="shared" si="98"/>
        <v>8.7171404518135862</v>
      </c>
      <c r="C107" s="23">
        <f t="shared" si="89"/>
        <v>4.1928087768130985E-2</v>
      </c>
      <c r="D107" s="23">
        <f t="shared" si="90"/>
        <v>0.21743709950328846</v>
      </c>
      <c r="E107" s="23">
        <f t="shared" si="91"/>
        <v>0.93012654576726717</v>
      </c>
      <c r="F107" s="23">
        <f t="shared" si="92"/>
        <v>0.45598080335137736</v>
      </c>
      <c r="G107" s="23">
        <f t="shared" si="93"/>
        <v>0.6029704921255159</v>
      </c>
      <c r="H107" s="23">
        <f t="shared" si="94"/>
        <v>2.6556823323622964</v>
      </c>
      <c r="I107" s="23">
        <f t="shared" si="95"/>
        <v>0.2175227350261964</v>
      </c>
      <c r="J107" s="23">
        <f t="shared" si="96"/>
        <v>0</v>
      </c>
      <c r="K107" s="23"/>
      <c r="L107" s="23">
        <f t="shared" si="99"/>
        <v>13.838788547717659</v>
      </c>
      <c r="N107">
        <v>1999</v>
      </c>
      <c r="O107" t="s">
        <v>28</v>
      </c>
      <c r="P107" t="s">
        <v>29</v>
      </c>
      <c r="Q107" t="s">
        <v>5</v>
      </c>
      <c r="R107" s="3">
        <f t="shared" si="100"/>
        <v>3074164</v>
      </c>
      <c r="S107" s="3">
        <f t="shared" si="101"/>
        <v>14786.25</v>
      </c>
      <c r="T107" s="3">
        <f t="shared" si="102"/>
        <v>76680.800000000003</v>
      </c>
      <c r="U107" s="3">
        <f t="shared" si="106"/>
        <v>328016</v>
      </c>
      <c r="V107" s="3">
        <f t="shared" si="106"/>
        <v>160805</v>
      </c>
      <c r="W107" s="3">
        <f t="shared" si="106"/>
        <v>212642</v>
      </c>
      <c r="X107" s="3">
        <f t="shared" si="106"/>
        <v>936546</v>
      </c>
      <c r="Y107" s="3">
        <f t="shared" si="106"/>
        <v>76711</v>
      </c>
      <c r="Z107" s="3">
        <f t="shared" si="106"/>
        <v>0</v>
      </c>
      <c r="AA107" s="3">
        <v>352657390</v>
      </c>
      <c r="AB107" s="3"/>
      <c r="AC107" s="3">
        <f t="shared" si="104"/>
        <v>2826829</v>
      </c>
      <c r="AD107" s="3">
        <f t="shared" si="104"/>
        <v>247335</v>
      </c>
    </row>
    <row r="108" spans="1:33">
      <c r="A108">
        <v>2000</v>
      </c>
      <c r="B108" s="23">
        <f t="shared" si="98"/>
        <v>8.492860578989184</v>
      </c>
      <c r="C108" s="23">
        <f t="shared" si="89"/>
        <v>3.0583575709333372E-2</v>
      </c>
      <c r="D108" s="23">
        <f t="shared" si="90"/>
        <v>0.22878525208628622</v>
      </c>
      <c r="E108" s="23">
        <f t="shared" si="91"/>
        <v>0.33913196253300587</v>
      </c>
      <c r="F108" s="23">
        <f t="shared" si="92"/>
        <v>0.57249026799823299</v>
      </c>
      <c r="G108" s="23">
        <f t="shared" si="93"/>
        <v>0.72813435406660654</v>
      </c>
      <c r="H108" s="23">
        <f t="shared" si="94"/>
        <v>3.0718980899327515</v>
      </c>
      <c r="I108" s="23">
        <f t="shared" si="95"/>
        <v>0.5806262935708264</v>
      </c>
      <c r="J108" s="23">
        <f t="shared" si="96"/>
        <v>0</v>
      </c>
      <c r="K108" s="23"/>
      <c r="L108" s="23">
        <f t="shared" si="99"/>
        <v>14.044510374886228</v>
      </c>
      <c r="N108">
        <v>2000</v>
      </c>
      <c r="O108" t="s">
        <v>28</v>
      </c>
      <c r="P108" t="s">
        <v>29</v>
      </c>
      <c r="Q108" t="s">
        <v>5</v>
      </c>
      <c r="R108" s="3">
        <f t="shared" si="100"/>
        <v>3190032</v>
      </c>
      <c r="S108" s="3">
        <f t="shared" si="101"/>
        <v>11487.6</v>
      </c>
      <c r="T108" s="3">
        <f t="shared" si="102"/>
        <v>85934.8</v>
      </c>
      <c r="U108" s="3">
        <f t="shared" si="106"/>
        <v>127382.5</v>
      </c>
      <c r="V108" s="3">
        <f t="shared" si="106"/>
        <v>215035</v>
      </c>
      <c r="W108" s="3">
        <f t="shared" si="106"/>
        <v>273497</v>
      </c>
      <c r="X108" s="3">
        <f t="shared" si="106"/>
        <v>1153846</v>
      </c>
      <c r="Y108" s="3">
        <f t="shared" si="106"/>
        <v>218091</v>
      </c>
      <c r="Z108" s="3">
        <f t="shared" si="106"/>
        <v>0</v>
      </c>
      <c r="AA108" s="3">
        <v>375613372</v>
      </c>
      <c r="AB108" s="3"/>
      <c r="AC108" s="3">
        <f t="shared" si="104"/>
        <v>2920435</v>
      </c>
      <c r="AD108" s="3">
        <f t="shared" si="104"/>
        <v>269597</v>
      </c>
    </row>
    <row r="109" spans="1:33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N109">
        <v>2001</v>
      </c>
      <c r="O109" t="s">
        <v>28</v>
      </c>
      <c r="P109" t="s">
        <v>29</v>
      </c>
      <c r="Q109" t="s">
        <v>5</v>
      </c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</row>
    <row r="110" spans="1:33">
      <c r="A110">
        <v>2002</v>
      </c>
      <c r="B110" s="23">
        <f t="shared" ref="B110" si="107">+R110/$AA110*1000</f>
        <v>8.1436456888981059</v>
      </c>
      <c r="C110" s="23">
        <f t="shared" ref="C110" si="108">+S110/$AA110*1000</f>
        <v>3.6605450799590614E-2</v>
      </c>
      <c r="D110" s="23">
        <f t="shared" ref="D110" si="109">+T110/$AA110*1000</f>
        <v>0.45384529283425673</v>
      </c>
      <c r="E110" s="23">
        <f t="shared" ref="E110" si="110">+U110/$AA110*1000</f>
        <v>1.1223968825964676</v>
      </c>
      <c r="F110" s="23">
        <f t="shared" ref="F110" si="111">+V110/$AA110*1000</f>
        <v>0.5414804635776298</v>
      </c>
      <c r="G110" s="23">
        <f t="shared" ref="G110" si="112">+W110/$AA110*1000</f>
        <v>0.75816215926496633</v>
      </c>
      <c r="H110" s="23">
        <f t="shared" ref="H110" si="113">+X110/$AA110*1000</f>
        <v>1.7985671326780668</v>
      </c>
      <c r="I110" s="23">
        <f t="shared" ref="I110" si="114">+Y110/$AA110*1000</f>
        <v>1.7777740030285281</v>
      </c>
      <c r="J110" s="23">
        <f t="shared" ref="J110" si="115">+Z110/$AA110*1000</f>
        <v>0</v>
      </c>
      <c r="K110" s="23"/>
      <c r="L110" s="23">
        <f>SUM(B110:J110)</f>
        <v>14.632477073677611</v>
      </c>
      <c r="N110">
        <v>2002</v>
      </c>
      <c r="O110" t="s">
        <v>28</v>
      </c>
      <c r="P110" t="s">
        <v>29</v>
      </c>
      <c r="Q110" t="s">
        <v>5</v>
      </c>
      <c r="R110" s="3">
        <f>+R230-R268</f>
        <v>3166105</v>
      </c>
      <c r="S110" s="3">
        <f>+S230*0.15</f>
        <v>14231.55</v>
      </c>
      <c r="T110" s="3">
        <f>+T230*0.2</f>
        <v>176447</v>
      </c>
      <c r="U110" s="3">
        <f t="shared" ref="U110:Z110" si="116">+U230-U268</f>
        <v>436368</v>
      </c>
      <c r="V110" s="3">
        <f t="shared" si="116"/>
        <v>210518</v>
      </c>
      <c r="W110" s="3">
        <f t="shared" si="116"/>
        <v>294760</v>
      </c>
      <c r="X110" s="3">
        <f t="shared" si="116"/>
        <v>699251</v>
      </c>
      <c r="Y110" s="3">
        <f t="shared" si="116"/>
        <v>691167</v>
      </c>
      <c r="Z110" s="3">
        <f t="shared" si="116"/>
        <v>0</v>
      </c>
      <c r="AA110" s="3">
        <v>388782263</v>
      </c>
      <c r="AB110" s="3"/>
      <c r="AC110" s="3">
        <f>+AC230-AC268</f>
        <v>2944803</v>
      </c>
      <c r="AD110" s="3">
        <f>+AD230-AD268</f>
        <v>221302</v>
      </c>
    </row>
    <row r="111" spans="1:33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N111">
        <v>2003</v>
      </c>
      <c r="O111" t="s">
        <v>28</v>
      </c>
      <c r="P111" t="s">
        <v>29</v>
      </c>
      <c r="Q111" t="s">
        <v>5</v>
      </c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</row>
    <row r="112" spans="1:33">
      <c r="A112">
        <v>2004</v>
      </c>
      <c r="B112" s="23">
        <f t="shared" ref="B112:B120" si="117">+R112/$AA112*1000</f>
        <v>8.7316614685568066</v>
      </c>
      <c r="C112" s="23">
        <f t="shared" ref="C112:C120" si="118">+S112/$AA112*1000</f>
        <v>0.11309315717393163</v>
      </c>
      <c r="D112" s="23">
        <f t="shared" ref="D112:D120" si="119">+T112/$AA112*1000</f>
        <v>0.29315494748600751</v>
      </c>
      <c r="E112" s="23">
        <f t="shared" ref="E112:E120" si="120">+U112/$AA112*1000</f>
        <v>1.9016983933717584</v>
      </c>
      <c r="F112" s="23">
        <f t="shared" ref="F112:F120" si="121">+V112/$AA112*1000</f>
        <v>0.76342100964382897</v>
      </c>
      <c r="G112" s="23">
        <f t="shared" ref="G112:G120" si="122">+W112/$AA112*1000</f>
        <v>0.46819112022861192</v>
      </c>
      <c r="H112" s="23">
        <f t="shared" ref="H112:H120" si="123">+X112/$AA112*1000</f>
        <v>4.6331288940728665</v>
      </c>
      <c r="I112" s="23">
        <f t="shared" ref="I112:I120" si="124">+Y112/$AA112*1000</f>
        <v>1.5315024047318351</v>
      </c>
      <c r="J112" s="23">
        <f t="shared" ref="J112:J120" si="125">+Z112/$AA112*1000</f>
        <v>0</v>
      </c>
      <c r="K112" s="23"/>
      <c r="L112" s="23">
        <f t="shared" ref="L112:L120" si="126">SUM(B112:J112)</f>
        <v>18.435851395265647</v>
      </c>
      <c r="N112">
        <v>2004</v>
      </c>
      <c r="O112" t="s">
        <v>28</v>
      </c>
      <c r="P112" t="s">
        <v>29</v>
      </c>
      <c r="Q112" t="s">
        <v>5</v>
      </c>
      <c r="R112" s="3">
        <f t="shared" ref="R112:Z112" si="127">+R232-R270</f>
        <v>3711586</v>
      </c>
      <c r="S112" s="3">
        <f t="shared" ref="S112:S120" si="128">+S232*0.15</f>
        <v>48072.75</v>
      </c>
      <c r="T112" s="3">
        <f t="shared" ref="T112:T120" si="129">+T232*0.2</f>
        <v>124612</v>
      </c>
      <c r="U112" s="3">
        <f t="shared" si="127"/>
        <v>808359</v>
      </c>
      <c r="V112" s="3">
        <f t="shared" si="127"/>
        <v>324509</v>
      </c>
      <c r="W112" s="3">
        <f t="shared" si="127"/>
        <v>199015</v>
      </c>
      <c r="X112" s="3">
        <f t="shared" si="127"/>
        <v>1969414</v>
      </c>
      <c r="Y112" s="3">
        <f t="shared" si="127"/>
        <v>650999</v>
      </c>
      <c r="Z112" s="3">
        <f t="shared" si="127"/>
        <v>0</v>
      </c>
      <c r="AA112" s="3">
        <v>425072137</v>
      </c>
      <c r="AB112" s="3"/>
      <c r="AC112" s="3">
        <f t="shared" ref="AC112:AD112" si="130">+AC232-AC270</f>
        <v>3330881</v>
      </c>
      <c r="AD112" s="3">
        <f t="shared" si="130"/>
        <v>380705</v>
      </c>
    </row>
    <row r="113" spans="1:30">
      <c r="A113">
        <v>2005</v>
      </c>
      <c r="B113" s="23">
        <f t="shared" si="117"/>
        <v>8.8271450663601598</v>
      </c>
      <c r="C113" s="23">
        <f t="shared" si="118"/>
        <v>8.6589513824364375E-2</v>
      </c>
      <c r="D113" s="23">
        <f t="shared" si="119"/>
        <v>0.20548665054772938</v>
      </c>
      <c r="E113" s="23">
        <f t="shared" si="120"/>
        <v>0.43954536065232952</v>
      </c>
      <c r="F113" s="23">
        <f t="shared" si="121"/>
        <v>0.44510537224186481</v>
      </c>
      <c r="G113" s="23">
        <f t="shared" si="122"/>
        <v>0.53613000642210218</v>
      </c>
      <c r="H113" s="23">
        <f t="shared" si="123"/>
        <v>4.8854501834494934</v>
      </c>
      <c r="I113" s="23">
        <f t="shared" si="124"/>
        <v>0.70730369655748304</v>
      </c>
      <c r="J113" s="23">
        <f t="shared" si="125"/>
        <v>0</v>
      </c>
      <c r="K113" s="23"/>
      <c r="L113" s="23">
        <f t="shared" si="126"/>
        <v>16.132755850055528</v>
      </c>
      <c r="N113">
        <v>2005</v>
      </c>
      <c r="O113" t="s">
        <v>28</v>
      </c>
      <c r="P113" t="s">
        <v>29</v>
      </c>
      <c r="Q113" t="s">
        <v>5</v>
      </c>
      <c r="R113" s="3">
        <f t="shared" ref="R113:Z113" si="131">+R233-R271</f>
        <v>3972207</v>
      </c>
      <c r="S113" s="3">
        <f t="shared" si="128"/>
        <v>38965.199999999997</v>
      </c>
      <c r="T113" s="3">
        <f t="shared" si="129"/>
        <v>92468.800000000003</v>
      </c>
      <c r="U113" s="3">
        <f t="shared" si="131"/>
        <v>197795</v>
      </c>
      <c r="V113" s="3">
        <f t="shared" si="131"/>
        <v>200297</v>
      </c>
      <c r="W113" s="3">
        <f t="shared" si="131"/>
        <v>241258</v>
      </c>
      <c r="X113" s="3">
        <f t="shared" si="131"/>
        <v>2198448</v>
      </c>
      <c r="Y113" s="3">
        <f t="shared" si="131"/>
        <v>318286</v>
      </c>
      <c r="Z113" s="3">
        <f t="shared" si="131"/>
        <v>0</v>
      </c>
      <c r="AA113" s="3">
        <v>449999062</v>
      </c>
      <c r="AB113" s="3"/>
      <c r="AC113" s="3">
        <f t="shared" ref="AC113:AD113" si="132">+AC233-AC271</f>
        <v>3528035</v>
      </c>
      <c r="AD113" s="3">
        <f t="shared" si="132"/>
        <v>444172</v>
      </c>
    </row>
    <row r="114" spans="1:30">
      <c r="A114">
        <v>2006</v>
      </c>
      <c r="B114" s="23">
        <f t="shared" si="117"/>
        <v>6.7782620793398172</v>
      </c>
      <c r="C114" s="23">
        <f t="shared" si="118"/>
        <v>6.9060237107491332E-2</v>
      </c>
      <c r="D114" s="23">
        <f t="shared" si="119"/>
        <v>0.24807583228917426</v>
      </c>
      <c r="E114" s="23">
        <f t="shared" si="120"/>
        <v>0.88132165188843792</v>
      </c>
      <c r="F114" s="23">
        <f t="shared" si="121"/>
        <v>0.39700527102742406</v>
      </c>
      <c r="G114" s="23">
        <f t="shared" si="122"/>
        <v>0.6746032530800834</v>
      </c>
      <c r="H114" s="23">
        <f t="shared" si="123"/>
        <v>2.1509003758668466</v>
      </c>
      <c r="I114" s="23">
        <f t="shared" si="124"/>
        <v>3.1565889912110254</v>
      </c>
      <c r="J114" s="23">
        <f t="shared" si="125"/>
        <v>0</v>
      </c>
      <c r="K114" s="23"/>
      <c r="L114" s="23">
        <f t="shared" si="126"/>
        <v>14.3558176918103</v>
      </c>
      <c r="N114">
        <v>2006</v>
      </c>
      <c r="O114" t="s">
        <v>28</v>
      </c>
      <c r="P114" t="s">
        <v>29</v>
      </c>
      <c r="Q114" t="s">
        <v>5</v>
      </c>
      <c r="R114" s="3">
        <f t="shared" ref="R114:Z114" si="133">+R234-R272</f>
        <v>3252686</v>
      </c>
      <c r="S114" s="3">
        <f t="shared" si="128"/>
        <v>33139.949999999997</v>
      </c>
      <c r="T114" s="3">
        <f t="shared" si="129"/>
        <v>119044.20000000001</v>
      </c>
      <c r="U114" s="3">
        <f t="shared" si="133"/>
        <v>422920</v>
      </c>
      <c r="V114" s="3">
        <f t="shared" si="133"/>
        <v>190511</v>
      </c>
      <c r="W114" s="3">
        <f t="shared" si="133"/>
        <v>323722</v>
      </c>
      <c r="X114" s="3">
        <f t="shared" si="133"/>
        <v>1032153</v>
      </c>
      <c r="Y114" s="3">
        <f t="shared" si="133"/>
        <v>1514753</v>
      </c>
      <c r="Z114" s="3">
        <f t="shared" si="133"/>
        <v>0</v>
      </c>
      <c r="AA114" s="3">
        <v>479870203</v>
      </c>
      <c r="AB114" s="3"/>
      <c r="AC114" s="3">
        <f t="shared" ref="AC114:AD114" si="134">+AC234-AC272</f>
        <v>3004959</v>
      </c>
      <c r="AD114" s="3">
        <f t="shared" si="134"/>
        <v>247727</v>
      </c>
    </row>
    <row r="115" spans="1:30">
      <c r="A115">
        <v>2007</v>
      </c>
      <c r="B115" s="23">
        <f t="shared" si="117"/>
        <v>8.3102853851484202</v>
      </c>
      <c r="C115" s="23">
        <f t="shared" si="118"/>
        <v>6.7439683215235399E-2</v>
      </c>
      <c r="D115" s="23">
        <f t="shared" si="119"/>
        <v>0.27169077567018007</v>
      </c>
      <c r="E115" s="23">
        <f t="shared" si="120"/>
        <v>0.74590848769458884</v>
      </c>
      <c r="F115" s="23">
        <f t="shared" si="121"/>
        <v>0.31234953452117481</v>
      </c>
      <c r="G115" s="23">
        <f t="shared" si="122"/>
        <v>0.5915685338161516</v>
      </c>
      <c r="H115" s="23">
        <f t="shared" si="123"/>
        <v>4.039053501009767</v>
      </c>
      <c r="I115" s="23">
        <f t="shared" si="124"/>
        <v>1.0334919620981502</v>
      </c>
      <c r="J115" s="23">
        <f t="shared" si="125"/>
        <v>0</v>
      </c>
      <c r="K115" s="23"/>
      <c r="L115" s="23">
        <f t="shared" si="126"/>
        <v>15.371787863173669</v>
      </c>
      <c r="N115">
        <v>2007</v>
      </c>
      <c r="O115" t="s">
        <v>28</v>
      </c>
      <c r="P115" t="s">
        <v>29</v>
      </c>
      <c r="Q115" t="s">
        <v>5</v>
      </c>
      <c r="R115" s="3">
        <f t="shared" ref="R115:Z115" si="135">+R235-R273</f>
        <v>4239356</v>
      </c>
      <c r="S115" s="3">
        <f t="shared" si="128"/>
        <v>34403.25</v>
      </c>
      <c r="T115" s="3">
        <f t="shared" si="129"/>
        <v>138598.6</v>
      </c>
      <c r="U115" s="3">
        <f t="shared" si="135"/>
        <v>380513</v>
      </c>
      <c r="V115" s="3">
        <f t="shared" si="135"/>
        <v>159340</v>
      </c>
      <c r="W115" s="3">
        <f t="shared" si="135"/>
        <v>301779</v>
      </c>
      <c r="X115" s="3">
        <f t="shared" si="135"/>
        <v>2060457</v>
      </c>
      <c r="Y115" s="3">
        <f t="shared" si="135"/>
        <v>527219</v>
      </c>
      <c r="Z115" s="3">
        <f t="shared" si="135"/>
        <v>0</v>
      </c>
      <c r="AA115" s="3">
        <v>510133624</v>
      </c>
      <c r="AB115" s="3"/>
      <c r="AC115" s="3">
        <f t="shared" ref="AC115:AD115" si="136">+AC235-AC273</f>
        <v>3646689</v>
      </c>
      <c r="AD115" s="3">
        <f t="shared" si="136"/>
        <v>592667</v>
      </c>
    </row>
    <row r="116" spans="1:30">
      <c r="A116">
        <v>2008</v>
      </c>
      <c r="B116" s="23">
        <f t="shared" si="117"/>
        <v>7.0965055324922472</v>
      </c>
      <c r="C116" s="23">
        <f t="shared" si="118"/>
        <v>8.2314197943512343E-2</v>
      </c>
      <c r="D116" s="23">
        <f t="shared" si="119"/>
        <v>0.31197312300180219</v>
      </c>
      <c r="E116" s="23">
        <f t="shared" si="120"/>
        <v>1.8833706664169543</v>
      </c>
      <c r="F116" s="23">
        <f t="shared" si="121"/>
        <v>0.38484013291026359</v>
      </c>
      <c r="G116" s="23">
        <f t="shared" si="122"/>
        <v>0.67035805706513873</v>
      </c>
      <c r="H116" s="23">
        <f t="shared" si="123"/>
        <v>3.2345706966458319</v>
      </c>
      <c r="I116" s="23">
        <f t="shared" si="124"/>
        <v>1.6254033662064284</v>
      </c>
      <c r="J116" s="23">
        <f t="shared" si="125"/>
        <v>0</v>
      </c>
      <c r="K116" s="23"/>
      <c r="L116" s="23">
        <f t="shared" si="126"/>
        <v>15.289335772682179</v>
      </c>
      <c r="N116">
        <v>2008</v>
      </c>
      <c r="O116" t="s">
        <v>28</v>
      </c>
      <c r="P116" t="s">
        <v>29</v>
      </c>
      <c r="Q116" t="s">
        <v>5</v>
      </c>
      <c r="R116" s="3">
        <f t="shared" ref="R116:Z116" si="137">+R236-R274</f>
        <v>3741873</v>
      </c>
      <c r="S116" s="3">
        <f t="shared" si="128"/>
        <v>43402.95</v>
      </c>
      <c r="T116" s="3">
        <f t="shared" si="129"/>
        <v>164498.40000000002</v>
      </c>
      <c r="U116" s="3">
        <f t="shared" si="137"/>
        <v>993071</v>
      </c>
      <c r="V116" s="3">
        <f t="shared" si="137"/>
        <v>202920</v>
      </c>
      <c r="W116" s="3">
        <f t="shared" si="137"/>
        <v>353469</v>
      </c>
      <c r="X116" s="3">
        <f t="shared" si="137"/>
        <v>1705537</v>
      </c>
      <c r="Y116" s="3">
        <f t="shared" si="137"/>
        <v>857049</v>
      </c>
      <c r="Z116" s="3">
        <f t="shared" si="137"/>
        <v>0</v>
      </c>
      <c r="AA116" s="3">
        <v>527283884</v>
      </c>
      <c r="AB116" s="3"/>
      <c r="AC116" s="3">
        <f t="shared" ref="AC116:AD116" si="138">+AC236-AC274</f>
        <v>3408944</v>
      </c>
      <c r="AD116" s="3">
        <f t="shared" si="138"/>
        <v>332929</v>
      </c>
    </row>
    <row r="117" spans="1:30">
      <c r="A117">
        <v>2009</v>
      </c>
      <c r="B117" s="23">
        <f t="shared" si="117"/>
        <v>7.8400456189461396</v>
      </c>
      <c r="C117" s="23">
        <f t="shared" si="118"/>
        <v>5.2754554748498605E-2</v>
      </c>
      <c r="D117" s="23">
        <f t="shared" si="119"/>
        <v>0.28542473063935037</v>
      </c>
      <c r="E117" s="23">
        <f t="shared" si="120"/>
        <v>1.1747692129220677</v>
      </c>
      <c r="F117" s="23">
        <f t="shared" si="121"/>
        <v>0.30272103367345338</v>
      </c>
      <c r="G117" s="23">
        <f t="shared" si="122"/>
        <v>0.4025271568606153</v>
      </c>
      <c r="H117" s="23">
        <f t="shared" si="123"/>
        <v>6.1529366331317883</v>
      </c>
      <c r="I117" s="23">
        <f t="shared" si="124"/>
        <v>1.0409070217312053</v>
      </c>
      <c r="J117" s="23">
        <f t="shared" si="125"/>
        <v>0</v>
      </c>
      <c r="K117" s="23"/>
      <c r="L117" s="23">
        <f t="shared" si="126"/>
        <v>17.252085962653119</v>
      </c>
      <c r="N117">
        <v>2009</v>
      </c>
      <c r="O117" t="s">
        <v>28</v>
      </c>
      <c r="P117" t="s">
        <v>29</v>
      </c>
      <c r="Q117" t="s">
        <v>5</v>
      </c>
      <c r="R117" s="3">
        <f t="shared" ref="R117:Z117" si="139">+R237-R275</f>
        <v>4059292</v>
      </c>
      <c r="S117" s="3">
        <f t="shared" si="128"/>
        <v>27314.399999999998</v>
      </c>
      <c r="T117" s="3">
        <f t="shared" si="129"/>
        <v>147782.6</v>
      </c>
      <c r="U117" s="3">
        <f t="shared" si="139"/>
        <v>608253</v>
      </c>
      <c r="V117" s="3">
        <f t="shared" si="139"/>
        <v>156738</v>
      </c>
      <c r="W117" s="3">
        <f t="shared" si="139"/>
        <v>208414</v>
      </c>
      <c r="X117" s="3">
        <f t="shared" si="139"/>
        <v>3185768</v>
      </c>
      <c r="Y117" s="3">
        <f t="shared" si="139"/>
        <v>538944</v>
      </c>
      <c r="Z117" s="3">
        <f t="shared" si="139"/>
        <v>0</v>
      </c>
      <c r="AA117" s="3">
        <v>517763824</v>
      </c>
      <c r="AB117" s="3"/>
      <c r="AC117" s="3">
        <f t="shared" ref="AC117:AD117" si="140">+AC237-AC275</f>
        <v>3795046</v>
      </c>
      <c r="AD117" s="3">
        <f t="shared" si="140"/>
        <v>264246</v>
      </c>
    </row>
    <row r="118" spans="1:30">
      <c r="A118">
        <v>2010</v>
      </c>
      <c r="B118" s="23">
        <f t="shared" si="117"/>
        <v>8.1233154415852304</v>
      </c>
      <c r="C118" s="23">
        <f t="shared" si="118"/>
        <v>4.9608800135573672E-2</v>
      </c>
      <c r="D118" s="23">
        <f t="shared" si="119"/>
        <v>0.32554947907736492</v>
      </c>
      <c r="E118" s="23">
        <f t="shared" si="120"/>
        <v>1.5425893526852232</v>
      </c>
      <c r="F118" s="23">
        <f t="shared" si="121"/>
        <v>0.55704117645780327</v>
      </c>
      <c r="G118" s="23">
        <f t="shared" si="122"/>
        <v>0.42906922359319977</v>
      </c>
      <c r="H118" s="23">
        <f t="shared" si="123"/>
        <v>3.6729365464985815</v>
      </c>
      <c r="I118" s="23">
        <f t="shared" si="124"/>
        <v>0.67080471450561008</v>
      </c>
      <c r="J118" s="23">
        <f t="shared" si="125"/>
        <v>0</v>
      </c>
      <c r="K118" s="23"/>
      <c r="L118" s="23">
        <f t="shared" si="126"/>
        <v>15.370914734538585</v>
      </c>
      <c r="N118">
        <v>2010</v>
      </c>
      <c r="O118" t="s">
        <v>28</v>
      </c>
      <c r="P118" t="s">
        <v>29</v>
      </c>
      <c r="Q118" t="s">
        <v>5</v>
      </c>
      <c r="R118" s="3">
        <f t="shared" ref="R118:Z118" si="141">+R238-R276</f>
        <v>4305666</v>
      </c>
      <c r="S118" s="3">
        <f t="shared" si="128"/>
        <v>26294.55</v>
      </c>
      <c r="T118" s="3">
        <f t="shared" si="129"/>
        <v>172553.60000000001</v>
      </c>
      <c r="U118" s="3">
        <f t="shared" si="141"/>
        <v>817631</v>
      </c>
      <c r="V118" s="3">
        <f t="shared" si="141"/>
        <v>295253</v>
      </c>
      <c r="W118" s="3">
        <f t="shared" si="141"/>
        <v>227423</v>
      </c>
      <c r="X118" s="3">
        <f t="shared" si="141"/>
        <v>1946796</v>
      </c>
      <c r="Y118" s="3">
        <f t="shared" si="141"/>
        <v>355552</v>
      </c>
      <c r="Z118" s="3">
        <f t="shared" si="141"/>
        <v>0</v>
      </c>
      <c r="AA118" s="3">
        <v>530038016</v>
      </c>
      <c r="AB118" s="3"/>
      <c r="AC118" s="3">
        <f t="shared" ref="AC118:AD118" si="142">+AC238-AC276</f>
        <v>3839503</v>
      </c>
      <c r="AD118" s="3">
        <f t="shared" si="142"/>
        <v>466163</v>
      </c>
    </row>
    <row r="119" spans="1:30">
      <c r="A119">
        <v>2011</v>
      </c>
      <c r="B119" s="23">
        <f t="shared" si="117"/>
        <v>7.5552966984120769</v>
      </c>
      <c r="C119" s="23">
        <f t="shared" si="118"/>
        <v>8.1953053632976738E-2</v>
      </c>
      <c r="D119" s="23">
        <f t="shared" si="119"/>
        <v>0.23489652714317169</v>
      </c>
      <c r="E119" s="23">
        <f t="shared" si="120"/>
        <v>0.38880065913108908</v>
      </c>
      <c r="F119" s="23">
        <f t="shared" si="121"/>
        <v>0.20944713473530704</v>
      </c>
      <c r="G119" s="23">
        <f t="shared" si="122"/>
        <v>0.5335989262792844</v>
      </c>
      <c r="H119" s="23">
        <f t="shared" si="123"/>
        <v>4.5779090001308305</v>
      </c>
      <c r="I119" s="23">
        <f t="shared" si="124"/>
        <v>0.68099531953253756</v>
      </c>
      <c r="J119" s="23">
        <f t="shared" si="125"/>
        <v>0</v>
      </c>
      <c r="K119" s="23"/>
      <c r="L119" s="23">
        <f t="shared" si="126"/>
        <v>14.262897318997272</v>
      </c>
      <c r="N119">
        <v>2011</v>
      </c>
      <c r="O119" t="s">
        <v>28</v>
      </c>
      <c r="P119" t="s">
        <v>29</v>
      </c>
      <c r="Q119" t="s">
        <v>5</v>
      </c>
      <c r="R119" s="3">
        <f t="shared" ref="R119:Z119" si="143">+R239-R277</f>
        <v>4196214</v>
      </c>
      <c r="S119" s="3">
        <f t="shared" si="128"/>
        <v>45516.75</v>
      </c>
      <c r="T119" s="3">
        <f t="shared" si="129"/>
        <v>130461.6</v>
      </c>
      <c r="U119" s="3">
        <f t="shared" si="143"/>
        <v>215940</v>
      </c>
      <c r="V119" s="3">
        <f t="shared" si="143"/>
        <v>116327</v>
      </c>
      <c r="W119" s="3">
        <f t="shared" si="143"/>
        <v>296361</v>
      </c>
      <c r="X119" s="3">
        <f t="shared" si="143"/>
        <v>2542572</v>
      </c>
      <c r="Y119" s="3">
        <f t="shared" si="143"/>
        <v>378225</v>
      </c>
      <c r="Z119" s="3">
        <f t="shared" si="143"/>
        <v>0</v>
      </c>
      <c r="AA119" s="3">
        <v>555400293</v>
      </c>
      <c r="AB119" s="3"/>
      <c r="AC119" s="3">
        <f t="shared" ref="AC119:AD119" si="144">+AC239-AC277</f>
        <v>3461787</v>
      </c>
      <c r="AD119" s="3">
        <f t="shared" si="144"/>
        <v>734427</v>
      </c>
    </row>
    <row r="120" spans="1:30">
      <c r="A120">
        <v>2012</v>
      </c>
      <c r="B120" s="23">
        <f t="shared" si="117"/>
        <v>6.1921191293243671</v>
      </c>
      <c r="C120" s="23">
        <f t="shared" si="118"/>
        <v>5.8767646328394214E-2</v>
      </c>
      <c r="D120" s="23">
        <f t="shared" si="119"/>
        <v>0.11756986931150826</v>
      </c>
      <c r="E120" s="23">
        <f t="shared" si="120"/>
        <v>0.29687310336564604</v>
      </c>
      <c r="F120" s="23">
        <f t="shared" si="121"/>
        <v>0.38031067932195511</v>
      </c>
      <c r="G120" s="23">
        <f t="shared" si="122"/>
        <v>0.57299336703708159</v>
      </c>
      <c r="H120" s="23">
        <f t="shared" si="123"/>
        <v>3.7806234090737694</v>
      </c>
      <c r="I120" s="23">
        <f t="shared" si="124"/>
        <v>0.63844937082350606</v>
      </c>
      <c r="J120" s="23">
        <f t="shared" si="125"/>
        <v>0</v>
      </c>
      <c r="K120" s="23"/>
      <c r="L120" s="23">
        <f t="shared" si="126"/>
        <v>12.037706574586229</v>
      </c>
      <c r="N120">
        <v>2012</v>
      </c>
      <c r="O120" t="s">
        <v>28</v>
      </c>
      <c r="P120" t="s">
        <v>29</v>
      </c>
      <c r="Q120" t="s">
        <v>5</v>
      </c>
      <c r="R120" s="3">
        <f t="shared" ref="R120:Z120" si="145">+R240-R278</f>
        <v>3617493</v>
      </c>
      <c r="S120" s="3">
        <f t="shared" si="128"/>
        <v>34332.6</v>
      </c>
      <c r="T120" s="3">
        <f t="shared" si="129"/>
        <v>68685.400000000009</v>
      </c>
      <c r="U120" s="3">
        <f t="shared" si="145"/>
        <v>173436</v>
      </c>
      <c r="V120" s="3">
        <f t="shared" si="145"/>
        <v>222181</v>
      </c>
      <c r="W120" s="3">
        <f t="shared" si="145"/>
        <v>334748</v>
      </c>
      <c r="X120" s="3">
        <f t="shared" si="145"/>
        <v>2208675</v>
      </c>
      <c r="Y120" s="3">
        <f t="shared" si="145"/>
        <v>372988</v>
      </c>
      <c r="Z120" s="3">
        <f t="shared" si="145"/>
        <v>0</v>
      </c>
      <c r="AA120" s="3">
        <v>584209206</v>
      </c>
      <c r="AB120" s="3"/>
      <c r="AC120" s="3">
        <f t="shared" ref="AC120:AD120" si="146">+AC240-AC278</f>
        <v>3530763</v>
      </c>
      <c r="AD120" s="3">
        <f t="shared" si="146"/>
        <v>86730</v>
      </c>
    </row>
    <row r="121" spans="1:30" ht="18">
      <c r="B121" s="26" t="s">
        <v>1</v>
      </c>
      <c r="C121" s="26"/>
      <c r="D121" s="26"/>
      <c r="E121" s="26"/>
      <c r="F121" s="26"/>
      <c r="G121" s="26"/>
      <c r="H121" s="26"/>
      <c r="I121" s="26"/>
      <c r="J121" s="26"/>
      <c r="K121" s="24"/>
      <c r="L121" s="24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</row>
    <row r="122" spans="1:30" ht="36">
      <c r="B122" s="5" t="s">
        <v>3</v>
      </c>
      <c r="C122" s="5" t="s">
        <v>20</v>
      </c>
      <c r="D122" s="5" t="s">
        <v>14</v>
      </c>
      <c r="E122" s="5" t="s">
        <v>15</v>
      </c>
      <c r="F122" s="5" t="s">
        <v>21</v>
      </c>
      <c r="G122" s="5" t="s">
        <v>16</v>
      </c>
      <c r="H122" s="5" t="s">
        <v>17</v>
      </c>
      <c r="I122" s="5" t="s">
        <v>18</v>
      </c>
      <c r="J122" s="5" t="s">
        <v>19</v>
      </c>
      <c r="K122" s="5"/>
      <c r="L122" s="5"/>
      <c r="N122" s="2"/>
      <c r="O122" s="2"/>
      <c r="P122" s="2"/>
      <c r="Q122" s="2"/>
      <c r="S122" s="5"/>
      <c r="T122" s="5"/>
      <c r="U122" s="5"/>
      <c r="V122" s="5"/>
      <c r="W122" s="5"/>
      <c r="X122" s="5"/>
      <c r="Y122" s="5"/>
      <c r="Z122" s="5"/>
      <c r="AC122" s="5"/>
      <c r="AD122" s="5"/>
    </row>
    <row r="123" spans="1:30">
      <c r="A123">
        <v>1972</v>
      </c>
      <c r="B123" s="23">
        <f>+R123/$AA123*1000</f>
        <v>9.3696630845543556</v>
      </c>
      <c r="C123" s="23">
        <f t="shared" ref="C123:C148" si="147">+S123/$AA123*1000</f>
        <v>1.6062393322012256</v>
      </c>
      <c r="D123" s="23">
        <f t="shared" ref="D123:D148" si="148">+T123/$AA123*1000</f>
        <v>1.0816996913003845</v>
      </c>
      <c r="E123" s="23">
        <f t="shared" ref="E123:E148" si="149">+U123/$AA123*1000</f>
        <v>3.0629642015576373</v>
      </c>
      <c r="F123" s="23">
        <f t="shared" ref="F123:F148" si="150">+V123/$AA123*1000</f>
        <v>6.152759259178831E-3</v>
      </c>
      <c r="G123" s="23">
        <f t="shared" ref="G123:G148" si="151">+W123/$AA123*1000</f>
        <v>0.63921136585947291</v>
      </c>
      <c r="H123" s="23">
        <f t="shared" ref="H123:H148" si="152">+X123/$AA123*1000</f>
        <v>1.833763543912122E-2</v>
      </c>
      <c r="I123" s="23">
        <f t="shared" ref="I123:I148" si="153">+Y123/$AA123*1000</f>
        <v>5.0380240522217248E-2</v>
      </c>
      <c r="J123" s="23">
        <f t="shared" ref="J123:J148" si="154">+Z123/$AA123*1000</f>
        <v>0</v>
      </c>
      <c r="K123" s="23"/>
      <c r="L123" s="25">
        <v>16.251577015261059</v>
      </c>
      <c r="N123">
        <v>1972</v>
      </c>
      <c r="O123" t="s">
        <v>28</v>
      </c>
      <c r="P123" t="s">
        <v>29</v>
      </c>
      <c r="Q123" t="s">
        <v>6</v>
      </c>
      <c r="R123" s="3">
        <f>+R162</f>
        <v>388324</v>
      </c>
      <c r="S123" s="3">
        <f>+S162+S204*0.85</f>
        <v>66570.3</v>
      </c>
      <c r="T123" s="3">
        <f>+T162+(T204*0.267)</f>
        <v>44830.849000000002</v>
      </c>
      <c r="U123" s="3">
        <f t="shared" ref="U123:AD123" si="155">+U162</f>
        <v>126944</v>
      </c>
      <c r="V123" s="3">
        <f t="shared" si="155"/>
        <v>255</v>
      </c>
      <c r="W123" s="3">
        <f t="shared" si="155"/>
        <v>26492</v>
      </c>
      <c r="X123" s="3">
        <f t="shared" si="155"/>
        <v>760</v>
      </c>
      <c r="Y123" s="3">
        <f t="shared" si="155"/>
        <v>2088</v>
      </c>
      <c r="Z123" s="3">
        <f t="shared" si="155"/>
        <v>0</v>
      </c>
      <c r="AA123">
        <v>41444820</v>
      </c>
      <c r="AB123" s="3"/>
      <c r="AC123" s="3">
        <f t="shared" si="155"/>
        <v>388324</v>
      </c>
      <c r="AD123" s="3">
        <f t="shared" si="155"/>
        <v>0</v>
      </c>
    </row>
    <row r="124" spans="1:30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5"/>
      <c r="R124" s="3"/>
      <c r="S124" s="3"/>
      <c r="T124" s="3"/>
      <c r="U124" s="3"/>
      <c r="V124" s="3"/>
      <c r="W124" s="3"/>
      <c r="X124" s="3"/>
      <c r="Y124" s="3"/>
      <c r="Z124" s="3"/>
      <c r="AB124" s="3"/>
      <c r="AC124" s="3"/>
      <c r="AD124" s="3"/>
    </row>
    <row r="125" spans="1:30">
      <c r="A125">
        <v>1977</v>
      </c>
      <c r="B125" s="23">
        <f t="shared" ref="B125:B148" si="156">+R125/$AA125*1000</f>
        <v>2.9782874201075895</v>
      </c>
      <c r="C125" s="23">
        <f t="shared" si="147"/>
        <v>0.35281569723138884</v>
      </c>
      <c r="D125" s="23">
        <f t="shared" si="148"/>
        <v>0.2728185863494812</v>
      </c>
      <c r="E125" s="23">
        <f t="shared" si="149"/>
        <v>3.7010131882790351</v>
      </c>
      <c r="F125" s="23">
        <f t="shared" si="150"/>
        <v>3.5093987419809562E-2</v>
      </c>
      <c r="G125" s="23">
        <f t="shared" si="151"/>
        <v>0.60368989531106554</v>
      </c>
      <c r="H125" s="23">
        <f t="shared" si="152"/>
        <v>6.60602079269349E-2</v>
      </c>
      <c r="I125" s="23">
        <f t="shared" si="153"/>
        <v>8.0802232615092874E-3</v>
      </c>
      <c r="J125" s="23">
        <f t="shared" si="154"/>
        <v>0</v>
      </c>
      <c r="K125" s="23"/>
      <c r="L125" s="25">
        <v>13.576931485818118</v>
      </c>
      <c r="N125">
        <v>1977</v>
      </c>
      <c r="O125" t="s">
        <v>28</v>
      </c>
      <c r="P125" t="s">
        <v>29</v>
      </c>
      <c r="Q125" t="s">
        <v>6</v>
      </c>
      <c r="R125" s="3">
        <f t="shared" ref="R125:AD125" si="157">+R163</f>
        <v>186875</v>
      </c>
      <c r="S125" s="3">
        <f t="shared" ref="S125:S148" si="158">+S163+S205*0.85</f>
        <v>22137.7</v>
      </c>
      <c r="T125" s="3">
        <f t="shared" ref="T125:T148" si="159">+T163+(T205*0.267)</f>
        <v>17118.218000000001</v>
      </c>
      <c r="U125" s="3">
        <f t="shared" si="157"/>
        <v>232223</v>
      </c>
      <c r="V125" s="3">
        <f t="shared" si="157"/>
        <v>2202</v>
      </c>
      <c r="W125" s="3">
        <f t="shared" si="157"/>
        <v>37879</v>
      </c>
      <c r="X125" s="3">
        <f t="shared" si="157"/>
        <v>4145</v>
      </c>
      <c r="Y125" s="3">
        <f t="shared" si="157"/>
        <v>507</v>
      </c>
      <c r="Z125" s="3">
        <f t="shared" si="157"/>
        <v>0</v>
      </c>
      <c r="AA125">
        <v>62745791</v>
      </c>
      <c r="AB125" s="3"/>
      <c r="AC125" s="3">
        <f t="shared" si="157"/>
        <v>177080</v>
      </c>
      <c r="AD125" s="3">
        <f t="shared" si="157"/>
        <v>9795</v>
      </c>
    </row>
    <row r="126" spans="1:30">
      <c r="A126">
        <v>1978</v>
      </c>
      <c r="B126" s="23">
        <f t="shared" si="156"/>
        <v>2.7103846018210667</v>
      </c>
      <c r="C126" s="23">
        <f t="shared" si="147"/>
        <v>0.18816230576082962</v>
      </c>
      <c r="D126" s="23">
        <f t="shared" si="148"/>
        <v>0.16743912632602889</v>
      </c>
      <c r="E126" s="23">
        <f t="shared" si="149"/>
        <v>2.6546520511222069</v>
      </c>
      <c r="F126" s="23">
        <f t="shared" si="150"/>
        <v>2.4529211729165754E-2</v>
      </c>
      <c r="G126" s="23">
        <f t="shared" si="151"/>
        <v>0.44301851915297263</v>
      </c>
      <c r="H126" s="23">
        <f t="shared" si="152"/>
        <v>3.6571346685731039E-2</v>
      </c>
      <c r="I126" s="23">
        <f t="shared" si="153"/>
        <v>1.14823694460694E-4</v>
      </c>
      <c r="J126" s="23">
        <f t="shared" si="154"/>
        <v>0</v>
      </c>
      <c r="K126" s="23"/>
      <c r="L126" s="25">
        <v>12.160151543382399</v>
      </c>
      <c r="N126">
        <v>1978</v>
      </c>
      <c r="O126" t="s">
        <v>28</v>
      </c>
      <c r="P126" t="s">
        <v>29</v>
      </c>
      <c r="Q126" t="s">
        <v>6</v>
      </c>
      <c r="R126" s="3">
        <f t="shared" ref="R126:AD126" si="160">+R164</f>
        <v>188838</v>
      </c>
      <c r="S126" s="3">
        <f t="shared" si="158"/>
        <v>13109.65</v>
      </c>
      <c r="T126" s="3">
        <f t="shared" si="159"/>
        <v>11665.824000000001</v>
      </c>
      <c r="U126" s="3">
        <f t="shared" si="160"/>
        <v>184955</v>
      </c>
      <c r="V126" s="3">
        <f t="shared" si="160"/>
        <v>1709</v>
      </c>
      <c r="W126" s="3">
        <f t="shared" si="160"/>
        <v>30866</v>
      </c>
      <c r="X126" s="3">
        <f t="shared" si="160"/>
        <v>2548</v>
      </c>
      <c r="Y126" s="3">
        <f t="shared" si="160"/>
        <v>8</v>
      </c>
      <c r="Z126" s="3">
        <f t="shared" si="160"/>
        <v>0</v>
      </c>
      <c r="AA126">
        <v>69672031</v>
      </c>
      <c r="AB126" s="3"/>
      <c r="AC126" s="3">
        <f t="shared" si="160"/>
        <v>178037</v>
      </c>
      <c r="AD126" s="3">
        <f t="shared" si="160"/>
        <v>10801</v>
      </c>
    </row>
    <row r="127" spans="1:30">
      <c r="A127">
        <v>1979</v>
      </c>
      <c r="B127" s="23">
        <f t="shared" si="156"/>
        <v>3.3526892141834095</v>
      </c>
      <c r="C127" s="23">
        <f t="shared" si="147"/>
        <v>0.53990750017883304</v>
      </c>
      <c r="D127" s="23">
        <f t="shared" si="148"/>
        <v>0.2432826993586677</v>
      </c>
      <c r="E127" s="23">
        <f t="shared" si="149"/>
        <v>3.9761485397047709</v>
      </c>
      <c r="F127" s="23">
        <f t="shared" si="150"/>
        <v>1.8710891714806804E-2</v>
      </c>
      <c r="G127" s="23">
        <f t="shared" si="151"/>
        <v>0.37944188422895014</v>
      </c>
      <c r="H127" s="23">
        <f t="shared" si="152"/>
        <v>7.0201403676355315E-2</v>
      </c>
      <c r="I127" s="23">
        <f t="shared" si="153"/>
        <v>8.3662383825017297E-3</v>
      </c>
      <c r="J127" s="23">
        <f t="shared" si="154"/>
        <v>0</v>
      </c>
      <c r="K127" s="23"/>
      <c r="L127" s="25">
        <v>13.515008757304001</v>
      </c>
      <c r="N127">
        <v>1979</v>
      </c>
      <c r="O127" t="s">
        <v>28</v>
      </c>
      <c r="P127" t="s">
        <v>29</v>
      </c>
      <c r="Q127" t="s">
        <v>6</v>
      </c>
      <c r="R127" s="3">
        <f t="shared" ref="R127:AD127" si="161">+R165</f>
        <v>259279</v>
      </c>
      <c r="S127" s="3">
        <f t="shared" si="158"/>
        <v>41753.549999999996</v>
      </c>
      <c r="T127" s="3">
        <f t="shared" si="159"/>
        <v>18814.179</v>
      </c>
      <c r="U127" s="3">
        <f t="shared" si="161"/>
        <v>307494</v>
      </c>
      <c r="V127" s="3">
        <f t="shared" si="161"/>
        <v>1447</v>
      </c>
      <c r="W127" s="3">
        <f t="shared" si="161"/>
        <v>29344</v>
      </c>
      <c r="X127" s="3">
        <f t="shared" si="161"/>
        <v>5429</v>
      </c>
      <c r="Y127" s="3">
        <f t="shared" si="161"/>
        <v>647</v>
      </c>
      <c r="Z127" s="3">
        <f t="shared" si="161"/>
        <v>0</v>
      </c>
      <c r="AA127">
        <v>77334636</v>
      </c>
      <c r="AB127" s="3"/>
      <c r="AC127" s="3">
        <f t="shared" si="161"/>
        <v>240903</v>
      </c>
      <c r="AD127" s="3">
        <f t="shared" si="161"/>
        <v>18376</v>
      </c>
    </row>
    <row r="128" spans="1:30">
      <c r="A128">
        <v>1980</v>
      </c>
      <c r="B128" s="23">
        <f t="shared" si="156"/>
        <v>3.4892652230136005</v>
      </c>
      <c r="C128" s="23">
        <f t="shared" si="147"/>
        <v>0.30210816776254773</v>
      </c>
      <c r="D128" s="23">
        <f t="shared" si="148"/>
        <v>0.3908210442749348</v>
      </c>
      <c r="E128" s="23">
        <f t="shared" si="149"/>
        <v>3.1806320594616739</v>
      </c>
      <c r="F128" s="23">
        <f t="shared" si="150"/>
        <v>4.1548320478161815E-2</v>
      </c>
      <c r="G128" s="23">
        <f t="shared" si="151"/>
        <v>0.40575178752676627</v>
      </c>
      <c r="H128" s="23">
        <f t="shared" si="152"/>
        <v>3.1575343220529947E-2</v>
      </c>
      <c r="I128" s="23">
        <f t="shared" si="153"/>
        <v>2.1280285959191406E-2</v>
      </c>
      <c r="J128" s="23">
        <f t="shared" si="154"/>
        <v>0</v>
      </c>
      <c r="K128" s="23"/>
      <c r="L128" s="25">
        <v>14.633250923104409</v>
      </c>
      <c r="N128">
        <v>1980</v>
      </c>
      <c r="O128" t="s">
        <v>28</v>
      </c>
      <c r="P128" t="s">
        <v>29</v>
      </c>
      <c r="Q128" t="s">
        <v>6</v>
      </c>
      <c r="R128" s="3">
        <f t="shared" ref="R128:AD128" si="162">+R166</f>
        <v>303339</v>
      </c>
      <c r="S128" s="3">
        <f t="shared" si="158"/>
        <v>26263.75</v>
      </c>
      <c r="T128" s="3">
        <f t="shared" si="159"/>
        <v>33975.997000000003</v>
      </c>
      <c r="U128" s="3">
        <f t="shared" si="162"/>
        <v>276508</v>
      </c>
      <c r="V128" s="3">
        <f t="shared" si="162"/>
        <v>3612</v>
      </c>
      <c r="W128" s="3">
        <f t="shared" si="162"/>
        <v>35274</v>
      </c>
      <c r="X128" s="3">
        <f t="shared" si="162"/>
        <v>2745</v>
      </c>
      <c r="Y128" s="3">
        <f t="shared" si="162"/>
        <v>1850</v>
      </c>
      <c r="Z128" s="3">
        <f t="shared" si="162"/>
        <v>0</v>
      </c>
      <c r="AA128">
        <v>86934922</v>
      </c>
      <c r="AB128" s="3"/>
      <c r="AC128" s="3">
        <f t="shared" si="162"/>
        <v>287236</v>
      </c>
      <c r="AD128" s="3">
        <f t="shared" si="162"/>
        <v>16103</v>
      </c>
    </row>
    <row r="129" spans="1:30">
      <c r="A129">
        <v>1981</v>
      </c>
      <c r="B129" s="23">
        <f t="shared" si="156"/>
        <v>3.0795173820656201</v>
      </c>
      <c r="C129" s="23">
        <f t="shared" si="147"/>
        <v>0.35837137438797279</v>
      </c>
      <c r="D129" s="23">
        <f t="shared" si="148"/>
        <v>0.23283061782580458</v>
      </c>
      <c r="E129" s="23">
        <f t="shared" si="149"/>
        <v>3.438292204228623</v>
      </c>
      <c r="F129" s="23">
        <f t="shared" si="150"/>
        <v>2.211491507573761E-2</v>
      </c>
      <c r="G129" s="23">
        <f t="shared" si="151"/>
        <v>0.58375749967162538</v>
      </c>
      <c r="H129" s="23">
        <f t="shared" si="152"/>
        <v>6.9353857623352328E-3</v>
      </c>
      <c r="I129" s="23">
        <f t="shared" si="153"/>
        <v>1.0614334821998945E-3</v>
      </c>
      <c r="J129" s="23">
        <f t="shared" si="154"/>
        <v>0</v>
      </c>
      <c r="K129" s="23"/>
      <c r="L129" s="25">
        <v>14.027594655003922</v>
      </c>
      <c r="N129">
        <v>1981</v>
      </c>
      <c r="O129" t="s">
        <v>28</v>
      </c>
      <c r="P129" t="s">
        <v>29</v>
      </c>
      <c r="Q129" t="s">
        <v>6</v>
      </c>
      <c r="R129" s="3">
        <f t="shared" ref="R129:AD129" si="163">+R167</f>
        <v>298832</v>
      </c>
      <c r="S129" s="3">
        <f t="shared" si="158"/>
        <v>34775.85</v>
      </c>
      <c r="T129" s="3">
        <f t="shared" si="159"/>
        <v>22593.553</v>
      </c>
      <c r="U129" s="3">
        <f t="shared" si="163"/>
        <v>333647</v>
      </c>
      <c r="V129" s="3">
        <f t="shared" si="163"/>
        <v>2146</v>
      </c>
      <c r="W129" s="3">
        <f t="shared" si="163"/>
        <v>56647</v>
      </c>
      <c r="X129" s="3">
        <f t="shared" si="163"/>
        <v>673</v>
      </c>
      <c r="Y129" s="3">
        <f t="shared" si="163"/>
        <v>103</v>
      </c>
      <c r="Z129" s="3">
        <f t="shared" si="163"/>
        <v>0</v>
      </c>
      <c r="AA129">
        <v>97038582</v>
      </c>
      <c r="AB129" s="3"/>
      <c r="AC129" s="3">
        <f t="shared" si="163"/>
        <v>277495</v>
      </c>
      <c r="AD129" s="3">
        <f t="shared" si="163"/>
        <v>21337</v>
      </c>
    </row>
    <row r="130" spans="1:30">
      <c r="A130">
        <v>1982</v>
      </c>
      <c r="B130" s="23">
        <f t="shared" si="156"/>
        <v>4.2818515463004863</v>
      </c>
      <c r="C130" s="23">
        <f t="shared" si="147"/>
        <v>0.31442486230473299</v>
      </c>
      <c r="D130" s="23">
        <f t="shared" si="148"/>
        <v>0.20169251465862181</v>
      </c>
      <c r="E130" s="23">
        <f t="shared" si="149"/>
        <v>1.9504667176974191</v>
      </c>
      <c r="F130" s="23">
        <f t="shared" si="150"/>
        <v>4.6820588237538742E-2</v>
      </c>
      <c r="G130" s="23">
        <f t="shared" si="151"/>
        <v>0.33095897875406105</v>
      </c>
      <c r="H130" s="23">
        <f t="shared" si="152"/>
        <v>6.061491802390407E-2</v>
      </c>
      <c r="I130" s="23">
        <f t="shared" si="153"/>
        <v>1.9270087253428739E-3</v>
      </c>
      <c r="J130" s="23">
        <f t="shared" si="154"/>
        <v>2.5757047318939407E-4</v>
      </c>
      <c r="K130" s="23"/>
      <c r="L130" s="25">
        <v>12.547085966728149</v>
      </c>
      <c r="N130">
        <v>1982</v>
      </c>
      <c r="O130" t="s">
        <v>28</v>
      </c>
      <c r="P130" t="s">
        <v>29</v>
      </c>
      <c r="Q130" t="s">
        <v>6</v>
      </c>
      <c r="R130" s="3">
        <f t="shared" ref="R130:AD130" si="164">+R168</f>
        <v>448848</v>
      </c>
      <c r="S130" s="3">
        <f t="shared" si="158"/>
        <v>32959.800000000003</v>
      </c>
      <c r="T130" s="3">
        <f t="shared" si="159"/>
        <v>21142.555</v>
      </c>
      <c r="U130" s="3">
        <f t="shared" si="164"/>
        <v>204459</v>
      </c>
      <c r="V130" s="3">
        <f t="shared" si="164"/>
        <v>4908</v>
      </c>
      <c r="W130" s="3">
        <f t="shared" si="164"/>
        <v>34693</v>
      </c>
      <c r="X130" s="3">
        <f t="shared" si="164"/>
        <v>6354</v>
      </c>
      <c r="Y130" s="3">
        <f t="shared" si="164"/>
        <v>202</v>
      </c>
      <c r="Z130" s="3">
        <f t="shared" si="164"/>
        <v>27</v>
      </c>
      <c r="AA130">
        <v>104825680</v>
      </c>
      <c r="AB130" s="3"/>
      <c r="AC130" s="3">
        <f t="shared" si="164"/>
        <v>409690</v>
      </c>
      <c r="AD130" s="3">
        <f t="shared" si="164"/>
        <v>39158</v>
      </c>
    </row>
    <row r="131" spans="1:30">
      <c r="A131">
        <v>1983</v>
      </c>
      <c r="B131" s="23">
        <f t="shared" si="156"/>
        <v>3.6432544611678512</v>
      </c>
      <c r="C131" s="23">
        <f t="shared" si="147"/>
        <v>0.36115406035758452</v>
      </c>
      <c r="D131" s="23">
        <f t="shared" si="148"/>
        <v>0.12231496685326669</v>
      </c>
      <c r="E131" s="23">
        <f t="shared" si="149"/>
        <v>1.7629819386782084</v>
      </c>
      <c r="F131" s="23">
        <f t="shared" si="150"/>
        <v>6.9342933653569694E-2</v>
      </c>
      <c r="G131" s="23">
        <f t="shared" si="151"/>
        <v>0.38239110514758357</v>
      </c>
      <c r="H131" s="23">
        <f t="shared" si="152"/>
        <v>6.4353345495939324E-4</v>
      </c>
      <c r="I131" s="23">
        <f t="shared" si="153"/>
        <v>2.6887356679810267E-3</v>
      </c>
      <c r="J131" s="23">
        <f t="shared" si="154"/>
        <v>0</v>
      </c>
      <c r="K131" s="23"/>
      <c r="L131" s="25">
        <v>11.67711127574816</v>
      </c>
      <c r="N131">
        <v>1983</v>
      </c>
      <c r="O131" t="s">
        <v>28</v>
      </c>
      <c r="P131" t="s">
        <v>29</v>
      </c>
      <c r="Q131" t="s">
        <v>6</v>
      </c>
      <c r="R131" s="3">
        <f t="shared" ref="R131:AD131" si="165">+R169</f>
        <v>413277</v>
      </c>
      <c r="S131" s="3">
        <f t="shared" si="158"/>
        <v>40967.949999999997</v>
      </c>
      <c r="T131" s="3">
        <f t="shared" si="159"/>
        <v>13874.947</v>
      </c>
      <c r="U131" s="3">
        <f t="shared" si="165"/>
        <v>199986</v>
      </c>
      <c r="V131" s="3">
        <f t="shared" si="165"/>
        <v>7866</v>
      </c>
      <c r="W131" s="3">
        <f t="shared" si="165"/>
        <v>43377</v>
      </c>
      <c r="X131" s="3">
        <f t="shared" si="165"/>
        <v>73</v>
      </c>
      <c r="Y131" s="3">
        <f t="shared" si="165"/>
        <v>305</v>
      </c>
      <c r="Z131" s="3">
        <f t="shared" si="165"/>
        <v>0</v>
      </c>
      <c r="AA131">
        <v>113436216</v>
      </c>
      <c r="AB131" s="3"/>
      <c r="AC131" s="3">
        <f t="shared" si="165"/>
        <v>381269</v>
      </c>
      <c r="AD131" s="3">
        <f t="shared" si="165"/>
        <v>32008</v>
      </c>
    </row>
    <row r="132" spans="1:30">
      <c r="A132">
        <v>1984</v>
      </c>
      <c r="B132" s="23">
        <f t="shared" si="156"/>
        <v>3.733704708691576</v>
      </c>
      <c r="C132" s="23">
        <f t="shared" si="147"/>
        <v>0.14303843241963357</v>
      </c>
      <c r="D132" s="23">
        <f t="shared" si="148"/>
        <v>0.15379502377894352</v>
      </c>
      <c r="E132" s="23">
        <f t="shared" si="149"/>
        <v>1.9538307750298611</v>
      </c>
      <c r="F132" s="23">
        <f t="shared" si="150"/>
        <v>7.855755967714163E-3</v>
      </c>
      <c r="G132" s="23">
        <f t="shared" si="151"/>
        <v>0.28929398394985484</v>
      </c>
      <c r="H132" s="23">
        <f t="shared" si="152"/>
        <v>0.37824629265823734</v>
      </c>
      <c r="I132" s="23">
        <f t="shared" si="153"/>
        <v>1.0760873422846555E-2</v>
      </c>
      <c r="J132" s="23">
        <f t="shared" si="154"/>
        <v>0</v>
      </c>
      <c r="K132" s="23"/>
      <c r="L132" s="25">
        <v>10.660282292303842</v>
      </c>
      <c r="N132">
        <v>1984</v>
      </c>
      <c r="O132" t="s">
        <v>28</v>
      </c>
      <c r="P132" t="s">
        <v>29</v>
      </c>
      <c r="Q132" t="s">
        <v>6</v>
      </c>
      <c r="R132" s="3">
        <f t="shared" ref="R132:AD132" si="166">+R170</f>
        <v>469104</v>
      </c>
      <c r="S132" s="3">
        <f t="shared" si="158"/>
        <v>17971.400000000001</v>
      </c>
      <c r="T132" s="3">
        <f t="shared" si="159"/>
        <v>19322.862000000001</v>
      </c>
      <c r="U132" s="3">
        <f t="shared" si="166"/>
        <v>245480</v>
      </c>
      <c r="V132" s="3">
        <f t="shared" si="166"/>
        <v>987</v>
      </c>
      <c r="W132" s="3">
        <f t="shared" si="166"/>
        <v>36347</v>
      </c>
      <c r="X132" s="3">
        <f t="shared" si="166"/>
        <v>47523</v>
      </c>
      <c r="Y132" s="3">
        <f t="shared" si="166"/>
        <v>1352</v>
      </c>
      <c r="Z132" s="3">
        <f t="shared" si="166"/>
        <v>0</v>
      </c>
      <c r="AA132">
        <v>125640359</v>
      </c>
      <c r="AB132" s="3"/>
      <c r="AC132" s="3">
        <f t="shared" si="166"/>
        <v>454426</v>
      </c>
      <c r="AD132" s="3">
        <f t="shared" si="166"/>
        <v>14678</v>
      </c>
    </row>
    <row r="133" spans="1:30">
      <c r="A133">
        <v>1985</v>
      </c>
      <c r="B133" s="23">
        <f t="shared" si="156"/>
        <v>5.2629273582231448</v>
      </c>
      <c r="C133" s="23">
        <f t="shared" si="147"/>
        <v>0.25516704574717952</v>
      </c>
      <c r="D133" s="23">
        <f t="shared" si="148"/>
        <v>0.15371490030558899</v>
      </c>
      <c r="E133" s="23">
        <f t="shared" si="149"/>
        <v>1.0059988340143664</v>
      </c>
      <c r="F133" s="23">
        <f t="shared" si="150"/>
        <v>0.13016767408404684</v>
      </c>
      <c r="G133" s="23">
        <f t="shared" si="151"/>
        <v>0.27927071523596719</v>
      </c>
      <c r="H133" s="23">
        <f t="shared" si="152"/>
        <v>0.33585439630958147</v>
      </c>
      <c r="I133" s="23">
        <f t="shared" si="153"/>
        <v>4.678236734466797E-3</v>
      </c>
      <c r="J133" s="23">
        <f t="shared" si="154"/>
        <v>0</v>
      </c>
      <c r="K133" s="23"/>
      <c r="L133" s="25">
        <v>11.212390113475749</v>
      </c>
      <c r="N133">
        <v>1985</v>
      </c>
      <c r="O133" t="s">
        <v>28</v>
      </c>
      <c r="P133" t="s">
        <v>29</v>
      </c>
      <c r="Q133" t="s">
        <v>6</v>
      </c>
      <c r="R133" s="3">
        <f t="shared" ref="R133:AD133" si="167">+R171</f>
        <v>709863</v>
      </c>
      <c r="S133" s="3">
        <f t="shared" si="158"/>
        <v>34416.899999999994</v>
      </c>
      <c r="T133" s="3">
        <f t="shared" si="159"/>
        <v>20733.047000000002</v>
      </c>
      <c r="U133" s="3">
        <f t="shared" si="167"/>
        <v>135689</v>
      </c>
      <c r="V133" s="3">
        <f t="shared" si="167"/>
        <v>17557</v>
      </c>
      <c r="W133" s="3">
        <f t="shared" si="167"/>
        <v>37668</v>
      </c>
      <c r="X133" s="3">
        <f t="shared" si="167"/>
        <v>45300</v>
      </c>
      <c r="Y133" s="3">
        <f t="shared" si="167"/>
        <v>631</v>
      </c>
      <c r="Z133" s="3">
        <f t="shared" si="167"/>
        <v>0</v>
      </c>
      <c r="AA133">
        <v>134879878</v>
      </c>
      <c r="AB133" s="3"/>
      <c r="AC133" s="3">
        <f t="shared" si="167"/>
        <v>655752</v>
      </c>
      <c r="AD133" s="3">
        <f t="shared" si="167"/>
        <v>54111</v>
      </c>
    </row>
    <row r="134" spans="1:30">
      <c r="A134">
        <v>1986</v>
      </c>
      <c r="B134" s="23">
        <f t="shared" si="156"/>
        <v>7.0361789521642217</v>
      </c>
      <c r="C134" s="23">
        <f t="shared" si="147"/>
        <v>0.38952317605430398</v>
      </c>
      <c r="D134" s="23">
        <f t="shared" si="148"/>
        <v>0.24963657327154154</v>
      </c>
      <c r="E134" s="23">
        <f t="shared" si="149"/>
        <v>1.234770684113228</v>
      </c>
      <c r="F134" s="23">
        <f t="shared" si="150"/>
        <v>9.5875529495110065E-2</v>
      </c>
      <c r="G134" s="23">
        <f t="shared" si="151"/>
        <v>0.43372956135348373</v>
      </c>
      <c r="H134" s="23">
        <f t="shared" si="152"/>
        <v>0.89911973184004435</v>
      </c>
      <c r="I134" s="23">
        <f t="shared" si="153"/>
        <v>4.9811767979611342E-3</v>
      </c>
      <c r="J134" s="23">
        <f t="shared" si="154"/>
        <v>0</v>
      </c>
      <c r="K134" s="23"/>
      <c r="L134" s="25">
        <v>11.93075674618378</v>
      </c>
      <c r="N134">
        <v>1986</v>
      </c>
      <c r="O134" t="s">
        <v>28</v>
      </c>
      <c r="P134" t="s">
        <v>29</v>
      </c>
      <c r="Q134" t="s">
        <v>6</v>
      </c>
      <c r="R134" s="3">
        <f t="shared" ref="R134:AD134" si="168">+R172</f>
        <v>1015626</v>
      </c>
      <c r="S134" s="3">
        <f t="shared" si="158"/>
        <v>56225.1</v>
      </c>
      <c r="T134" s="3">
        <f t="shared" si="159"/>
        <v>36033.392</v>
      </c>
      <c r="U134" s="3">
        <f t="shared" si="168"/>
        <v>178231</v>
      </c>
      <c r="V134" s="3">
        <f t="shared" si="168"/>
        <v>13839</v>
      </c>
      <c r="W134" s="3">
        <f t="shared" si="168"/>
        <v>62606</v>
      </c>
      <c r="X134" s="3">
        <f t="shared" si="168"/>
        <v>129782</v>
      </c>
      <c r="Y134" s="3">
        <f t="shared" si="168"/>
        <v>719</v>
      </c>
      <c r="Z134" s="3">
        <f t="shared" si="168"/>
        <v>0</v>
      </c>
      <c r="AA134">
        <v>144343401</v>
      </c>
      <c r="AB134" s="3"/>
      <c r="AC134" s="3">
        <f t="shared" si="168"/>
        <v>963405</v>
      </c>
      <c r="AD134" s="3">
        <f t="shared" si="168"/>
        <v>52221</v>
      </c>
    </row>
    <row r="135" spans="1:30">
      <c r="A135">
        <v>1987</v>
      </c>
      <c r="B135" s="23">
        <f t="shared" si="156"/>
        <v>6.5183877700212491</v>
      </c>
      <c r="C135" s="23">
        <f t="shared" si="147"/>
        <v>0.5107969979994752</v>
      </c>
      <c r="D135" s="23">
        <f t="shared" si="148"/>
        <v>0.37401211691035674</v>
      </c>
      <c r="E135" s="23">
        <f t="shared" si="149"/>
        <v>1.7570990188819466</v>
      </c>
      <c r="F135" s="23">
        <f t="shared" si="150"/>
        <v>0.2569076718754183</v>
      </c>
      <c r="G135" s="23">
        <f t="shared" si="151"/>
        <v>0.57872759280329822</v>
      </c>
      <c r="H135" s="23">
        <f t="shared" si="152"/>
        <v>1.0637301412077351</v>
      </c>
      <c r="I135" s="23">
        <f t="shared" si="153"/>
        <v>2.9467631604272434E-3</v>
      </c>
      <c r="J135" s="23">
        <f t="shared" si="154"/>
        <v>0</v>
      </c>
      <c r="K135" s="23"/>
      <c r="L135" s="25">
        <v>11.808630495415361</v>
      </c>
      <c r="N135">
        <v>1987</v>
      </c>
      <c r="O135" t="s">
        <v>28</v>
      </c>
      <c r="P135" t="s">
        <v>29</v>
      </c>
      <c r="Q135" t="s">
        <v>6</v>
      </c>
      <c r="R135" s="3">
        <f t="shared" ref="R135:AD135" si="169">+R173</f>
        <v>1015331</v>
      </c>
      <c r="S135" s="3">
        <f t="shared" si="158"/>
        <v>79563.849999999991</v>
      </c>
      <c r="T135" s="3">
        <f t="shared" si="159"/>
        <v>58257.672000000006</v>
      </c>
      <c r="U135" s="3">
        <f t="shared" si="169"/>
        <v>273693</v>
      </c>
      <c r="V135" s="3">
        <f t="shared" si="169"/>
        <v>40017</v>
      </c>
      <c r="W135" s="3">
        <f t="shared" si="169"/>
        <v>90145</v>
      </c>
      <c r="X135" s="3">
        <f t="shared" si="169"/>
        <v>165691</v>
      </c>
      <c r="Y135" s="3">
        <f t="shared" si="169"/>
        <v>459</v>
      </c>
      <c r="Z135" s="3">
        <f t="shared" si="169"/>
        <v>0</v>
      </c>
      <c r="AA135">
        <v>155764130</v>
      </c>
      <c r="AB135" s="3"/>
      <c r="AC135" s="3">
        <f t="shared" si="169"/>
        <v>865850</v>
      </c>
      <c r="AD135" s="3">
        <f t="shared" si="169"/>
        <v>149481</v>
      </c>
    </row>
    <row r="136" spans="1:30">
      <c r="A136">
        <v>1988</v>
      </c>
      <c r="B136" s="23">
        <f t="shared" si="156"/>
        <v>7.5244625699109058</v>
      </c>
      <c r="C136" s="23">
        <f t="shared" si="147"/>
        <v>0.500301706831212</v>
      </c>
      <c r="D136" s="23">
        <f t="shared" si="148"/>
        <v>0.4128454627974697</v>
      </c>
      <c r="E136" s="23">
        <f t="shared" si="149"/>
        <v>1.2265962389845442</v>
      </c>
      <c r="F136" s="23">
        <f t="shared" si="150"/>
        <v>8.94277402056049E-2</v>
      </c>
      <c r="G136" s="23">
        <f t="shared" si="151"/>
        <v>0.47936401848364241</v>
      </c>
      <c r="H136" s="23">
        <f t="shared" si="152"/>
        <v>0.69019931239016985</v>
      </c>
      <c r="I136" s="23">
        <f t="shared" si="153"/>
        <v>4.5535139303331078E-3</v>
      </c>
      <c r="J136" s="23">
        <f t="shared" si="154"/>
        <v>0</v>
      </c>
      <c r="K136" s="23"/>
      <c r="L136" s="25">
        <v>11.894889420792568</v>
      </c>
      <c r="N136">
        <v>1988</v>
      </c>
      <c r="O136" t="s">
        <v>28</v>
      </c>
      <c r="P136" t="s">
        <v>29</v>
      </c>
      <c r="Q136" t="s">
        <v>6</v>
      </c>
      <c r="R136" s="3">
        <f t="shared" ref="R136:AD136" si="170">+R174</f>
        <v>1287260</v>
      </c>
      <c r="S136" s="3">
        <f t="shared" si="158"/>
        <v>85589.95</v>
      </c>
      <c r="T136" s="3">
        <f t="shared" si="159"/>
        <v>70628.226999999999</v>
      </c>
      <c r="U136" s="3">
        <f t="shared" si="170"/>
        <v>209842</v>
      </c>
      <c r="V136" s="3">
        <f t="shared" si="170"/>
        <v>15299</v>
      </c>
      <c r="W136" s="3">
        <f t="shared" si="170"/>
        <v>82008</v>
      </c>
      <c r="X136" s="3">
        <f t="shared" si="170"/>
        <v>118077</v>
      </c>
      <c r="Y136" s="3">
        <f t="shared" si="170"/>
        <v>779</v>
      </c>
      <c r="Z136" s="3">
        <f t="shared" si="170"/>
        <v>0</v>
      </c>
      <c r="AA136">
        <v>171076670</v>
      </c>
      <c r="AB136" s="3"/>
      <c r="AC136" s="3">
        <f t="shared" si="170"/>
        <v>1020347</v>
      </c>
      <c r="AD136" s="3">
        <f t="shared" si="170"/>
        <v>266913</v>
      </c>
    </row>
    <row r="137" spans="1:30">
      <c r="A137">
        <v>1989</v>
      </c>
      <c r="B137" s="23">
        <f t="shared" si="156"/>
        <v>6.7904746828365283</v>
      </c>
      <c r="C137" s="23">
        <f t="shared" si="147"/>
        <v>0.39696842970502988</v>
      </c>
      <c r="D137" s="23">
        <f t="shared" si="148"/>
        <v>0.35427450035239605</v>
      </c>
      <c r="E137" s="23">
        <f t="shared" si="149"/>
        <v>1.6601310673975875</v>
      </c>
      <c r="F137" s="23">
        <f t="shared" si="150"/>
        <v>0.5789004970609567</v>
      </c>
      <c r="G137" s="23">
        <f t="shared" si="151"/>
        <v>0.66146523516560729</v>
      </c>
      <c r="H137" s="23">
        <f t="shared" si="152"/>
        <v>0.30761013537176168</v>
      </c>
      <c r="I137" s="23">
        <f t="shared" si="153"/>
        <v>1.5189951817472837E-3</v>
      </c>
      <c r="J137" s="23">
        <f t="shared" si="154"/>
        <v>0</v>
      </c>
      <c r="K137" s="23"/>
      <c r="L137" s="25">
        <v>11.42614132406846</v>
      </c>
      <c r="N137">
        <v>1989</v>
      </c>
      <c r="O137" t="s">
        <v>28</v>
      </c>
      <c r="P137" t="s">
        <v>29</v>
      </c>
      <c r="Q137" t="s">
        <v>6</v>
      </c>
      <c r="R137" s="3">
        <f t="shared" ref="R137:AD137" si="171">+R175</f>
        <v>1247234</v>
      </c>
      <c r="S137" s="3">
        <f t="shared" si="158"/>
        <v>72912.800000000003</v>
      </c>
      <c r="T137" s="3">
        <f t="shared" si="159"/>
        <v>65071.033000000003</v>
      </c>
      <c r="U137" s="3">
        <f t="shared" si="171"/>
        <v>304923</v>
      </c>
      <c r="V137" s="3">
        <f t="shared" si="171"/>
        <v>106329</v>
      </c>
      <c r="W137" s="3">
        <f t="shared" si="171"/>
        <v>121494</v>
      </c>
      <c r="X137" s="3">
        <f t="shared" si="171"/>
        <v>56500</v>
      </c>
      <c r="Y137" s="3">
        <f t="shared" si="171"/>
        <v>279</v>
      </c>
      <c r="Z137" s="3">
        <f t="shared" si="171"/>
        <v>0</v>
      </c>
      <c r="AA137">
        <v>183674052</v>
      </c>
      <c r="AB137" s="3"/>
      <c r="AC137" s="3">
        <f t="shared" si="171"/>
        <v>1160854</v>
      </c>
      <c r="AD137" s="3">
        <f t="shared" si="171"/>
        <v>86380</v>
      </c>
    </row>
    <row r="138" spans="1:30">
      <c r="A138">
        <v>1990</v>
      </c>
      <c r="B138" s="23">
        <f t="shared" si="156"/>
        <v>5.7495687874064698</v>
      </c>
      <c r="C138" s="23">
        <f t="shared" si="147"/>
        <v>0.62416053528108584</v>
      </c>
      <c r="D138" s="23">
        <f t="shared" si="148"/>
        <v>0.39815972318643988</v>
      </c>
      <c r="E138" s="23">
        <f t="shared" si="149"/>
        <v>2.0292390959954218</v>
      </c>
      <c r="F138" s="23">
        <f t="shared" si="150"/>
        <v>0.39250808269524812</v>
      </c>
      <c r="G138" s="23">
        <f t="shared" si="151"/>
        <v>0.47829470411265851</v>
      </c>
      <c r="H138" s="23">
        <f t="shared" si="152"/>
        <v>0.69150916367837467</v>
      </c>
      <c r="I138" s="23">
        <f t="shared" si="153"/>
        <v>5.2525602139657157E-3</v>
      </c>
      <c r="J138" s="23">
        <f t="shared" si="154"/>
        <v>0</v>
      </c>
      <c r="K138" s="23"/>
      <c r="L138" s="25">
        <v>10.96806786876855</v>
      </c>
      <c r="N138">
        <v>1990</v>
      </c>
      <c r="O138" t="s">
        <v>28</v>
      </c>
      <c r="P138" t="s">
        <v>29</v>
      </c>
      <c r="Q138" t="s">
        <v>6</v>
      </c>
      <c r="R138" s="3">
        <f t="shared" ref="R138:AD138" si="172">+R176</f>
        <v>1106663</v>
      </c>
      <c r="S138" s="3">
        <f t="shared" si="158"/>
        <v>120136.9</v>
      </c>
      <c r="T138" s="3">
        <f t="shared" si="159"/>
        <v>76636.813999999998</v>
      </c>
      <c r="U138" s="3">
        <f t="shared" si="172"/>
        <v>390583</v>
      </c>
      <c r="V138" s="3">
        <f t="shared" si="172"/>
        <v>75549</v>
      </c>
      <c r="W138" s="3">
        <f t="shared" si="172"/>
        <v>92061</v>
      </c>
      <c r="X138" s="3">
        <f t="shared" si="172"/>
        <v>133100</v>
      </c>
      <c r="Y138" s="3">
        <f t="shared" si="172"/>
        <v>1011</v>
      </c>
      <c r="Z138" s="3">
        <f t="shared" si="172"/>
        <v>0</v>
      </c>
      <c r="AA138">
        <v>192477565</v>
      </c>
      <c r="AB138" s="3"/>
      <c r="AC138" s="3">
        <f t="shared" si="172"/>
        <v>947611</v>
      </c>
      <c r="AD138" s="3">
        <f t="shared" si="172"/>
        <v>159052</v>
      </c>
    </row>
    <row r="139" spans="1:30">
      <c r="A139">
        <v>1991</v>
      </c>
      <c r="B139" s="23">
        <f t="shared" si="156"/>
        <v>5.8275656129605498</v>
      </c>
      <c r="C139" s="23">
        <f t="shared" si="147"/>
        <v>1.1278789324828562</v>
      </c>
      <c r="D139" s="23">
        <f t="shared" si="148"/>
        <v>0.42245942384775653</v>
      </c>
      <c r="E139" s="23">
        <f t="shared" si="149"/>
        <v>2.0791357690319714</v>
      </c>
      <c r="F139" s="23">
        <f t="shared" si="150"/>
        <v>0.22551117537836254</v>
      </c>
      <c r="G139" s="23">
        <f t="shared" si="151"/>
        <v>0.51196911012867619</v>
      </c>
      <c r="H139" s="23">
        <f t="shared" si="152"/>
        <v>0.44096322642896457</v>
      </c>
      <c r="I139" s="23">
        <f t="shared" si="153"/>
        <v>9.2731754964692041E-3</v>
      </c>
      <c r="J139" s="23">
        <f t="shared" si="154"/>
        <v>0</v>
      </c>
      <c r="K139" s="23"/>
      <c r="L139" s="25">
        <v>11.388172332388111</v>
      </c>
      <c r="N139">
        <v>1991</v>
      </c>
      <c r="O139" t="s">
        <v>28</v>
      </c>
      <c r="P139" t="s">
        <v>29</v>
      </c>
      <c r="Q139" t="s">
        <v>6</v>
      </c>
      <c r="R139" s="3">
        <f t="shared" ref="R139:AD139" si="173">+R177</f>
        <v>1141862</v>
      </c>
      <c r="S139" s="3">
        <f t="shared" si="158"/>
        <v>220998.3</v>
      </c>
      <c r="T139" s="3">
        <f t="shared" si="159"/>
        <v>82777.337</v>
      </c>
      <c r="U139" s="3">
        <f t="shared" si="173"/>
        <v>407389</v>
      </c>
      <c r="V139" s="3">
        <f t="shared" si="173"/>
        <v>44187</v>
      </c>
      <c r="W139" s="3">
        <f t="shared" si="173"/>
        <v>100316</v>
      </c>
      <c r="X139" s="3">
        <f t="shared" si="173"/>
        <v>86403</v>
      </c>
      <c r="Y139" s="3">
        <f t="shared" si="173"/>
        <v>1817</v>
      </c>
      <c r="Z139" s="3">
        <f t="shared" si="173"/>
        <v>0</v>
      </c>
      <c r="AA139">
        <v>195941509</v>
      </c>
      <c r="AB139" s="3"/>
      <c r="AC139" s="3">
        <f t="shared" si="173"/>
        <v>1064643</v>
      </c>
      <c r="AD139" s="3">
        <f t="shared" si="173"/>
        <v>77219</v>
      </c>
    </row>
    <row r="140" spans="1:30">
      <c r="A140">
        <v>1992</v>
      </c>
      <c r="B140" s="23">
        <f t="shared" si="156"/>
        <v>7.5662925151012317</v>
      </c>
      <c r="C140" s="23">
        <f t="shared" si="147"/>
        <v>0.29079875019144702</v>
      </c>
      <c r="D140" s="23">
        <f t="shared" si="148"/>
        <v>0.4466224286447435</v>
      </c>
      <c r="E140" s="23">
        <f t="shared" si="149"/>
        <v>1.6713582815418617</v>
      </c>
      <c r="F140" s="23">
        <f t="shared" si="150"/>
        <v>0.2819511394780404</v>
      </c>
      <c r="G140" s="23">
        <f t="shared" si="151"/>
        <v>0.53435486656822873</v>
      </c>
      <c r="H140" s="23">
        <f t="shared" si="152"/>
        <v>0.90229965588252881</v>
      </c>
      <c r="I140" s="23">
        <f t="shared" si="153"/>
        <v>2.1169712329288403E-3</v>
      </c>
      <c r="J140" s="23">
        <f t="shared" si="154"/>
        <v>0</v>
      </c>
      <c r="K140" s="23"/>
      <c r="L140" s="25">
        <v>11.05210508167097</v>
      </c>
      <c r="N140">
        <v>1992</v>
      </c>
      <c r="O140" t="s">
        <v>28</v>
      </c>
      <c r="P140" t="s">
        <v>29</v>
      </c>
      <c r="Q140" t="s">
        <v>6</v>
      </c>
      <c r="R140" s="3">
        <f t="shared" ref="R140:AD140" si="174">+R178</f>
        <v>1594054</v>
      </c>
      <c r="S140" s="3">
        <f t="shared" si="158"/>
        <v>61265</v>
      </c>
      <c r="T140" s="3">
        <f t="shared" si="159"/>
        <v>94093.675000000003</v>
      </c>
      <c r="U140" s="3">
        <f t="shared" si="174"/>
        <v>352119</v>
      </c>
      <c r="V140" s="3">
        <f t="shared" si="174"/>
        <v>59401</v>
      </c>
      <c r="W140" s="3">
        <f t="shared" si="174"/>
        <v>112577</v>
      </c>
      <c r="X140" s="3">
        <f t="shared" si="174"/>
        <v>190095</v>
      </c>
      <c r="Y140" s="3">
        <f t="shared" si="174"/>
        <v>446</v>
      </c>
      <c r="Z140" s="3">
        <f t="shared" si="174"/>
        <v>0</v>
      </c>
      <c r="AA140">
        <v>210678347</v>
      </c>
      <c r="AB140" s="3"/>
      <c r="AC140" s="3">
        <f t="shared" si="174"/>
        <v>1438786</v>
      </c>
      <c r="AD140" s="3">
        <f t="shared" si="174"/>
        <v>155268</v>
      </c>
    </row>
    <row r="141" spans="1:30">
      <c r="A141">
        <v>1993</v>
      </c>
      <c r="B141" s="23">
        <f t="shared" si="156"/>
        <v>6.2077960064013222</v>
      </c>
      <c r="C141" s="23">
        <f t="shared" si="147"/>
        <v>0.32906832833012933</v>
      </c>
      <c r="D141" s="23">
        <f t="shared" si="148"/>
        <v>0.56995174585436248</v>
      </c>
      <c r="E141" s="23">
        <f t="shared" si="149"/>
        <v>0.76661854514863148</v>
      </c>
      <c r="F141" s="23">
        <f t="shared" si="150"/>
        <v>0.25407678961352831</v>
      </c>
      <c r="G141" s="23">
        <f t="shared" si="151"/>
        <v>0.34856302029675207</v>
      </c>
      <c r="H141" s="23">
        <f t="shared" si="152"/>
        <v>0.52449988131893988</v>
      </c>
      <c r="I141" s="23">
        <f t="shared" si="153"/>
        <v>0</v>
      </c>
      <c r="J141" s="23">
        <f t="shared" si="154"/>
        <v>0</v>
      </c>
      <c r="K141" s="23"/>
      <c r="L141" s="25">
        <v>10.332146117166333</v>
      </c>
      <c r="N141">
        <v>1993</v>
      </c>
      <c r="O141" t="s">
        <v>28</v>
      </c>
      <c r="P141" t="s">
        <v>29</v>
      </c>
      <c r="Q141" t="s">
        <v>6</v>
      </c>
      <c r="R141" s="3">
        <f t="shared" ref="R141:AD141" si="175">+R179</f>
        <v>1348175</v>
      </c>
      <c r="S141" s="3">
        <f t="shared" si="158"/>
        <v>71465.25</v>
      </c>
      <c r="T141" s="3">
        <f t="shared" si="159"/>
        <v>123778.986</v>
      </c>
      <c r="U141" s="3">
        <f t="shared" si="175"/>
        <v>166490</v>
      </c>
      <c r="V141" s="3">
        <f t="shared" si="175"/>
        <v>55179</v>
      </c>
      <c r="W141" s="3">
        <f t="shared" si="175"/>
        <v>75699</v>
      </c>
      <c r="X141" s="3">
        <f t="shared" si="175"/>
        <v>113908</v>
      </c>
      <c r="Y141" s="3">
        <f t="shared" si="175"/>
        <v>0</v>
      </c>
      <c r="Z141" s="3">
        <f t="shared" si="175"/>
        <v>0</v>
      </c>
      <c r="AA141">
        <v>217174501</v>
      </c>
      <c r="AB141" s="3"/>
      <c r="AC141" s="3">
        <f t="shared" si="175"/>
        <v>1191675</v>
      </c>
      <c r="AD141" s="3">
        <f t="shared" si="175"/>
        <v>156500</v>
      </c>
    </row>
    <row r="142" spans="1:30">
      <c r="A142">
        <v>1994</v>
      </c>
      <c r="B142" s="23">
        <f t="shared" si="156"/>
        <v>6.329041374714433</v>
      </c>
      <c r="C142" s="23">
        <f t="shared" si="147"/>
        <v>0.60224227212412396</v>
      </c>
      <c r="D142" s="23">
        <f t="shared" si="148"/>
        <v>0.79621424161498322</v>
      </c>
      <c r="E142" s="23">
        <f t="shared" si="149"/>
        <v>0.49374945075959387</v>
      </c>
      <c r="F142" s="23">
        <f t="shared" si="150"/>
        <v>0.16690416617734136</v>
      </c>
      <c r="G142" s="23">
        <f t="shared" si="151"/>
        <v>0.11490362741707798</v>
      </c>
      <c r="H142" s="23">
        <f t="shared" si="152"/>
        <v>0.65107164506618975</v>
      </c>
      <c r="I142" s="23">
        <f t="shared" si="153"/>
        <v>1.4259574844306518E-2</v>
      </c>
      <c r="J142" s="23">
        <f t="shared" si="154"/>
        <v>0</v>
      </c>
      <c r="K142" s="23"/>
      <c r="L142" s="25">
        <v>10.41066371242502</v>
      </c>
      <c r="N142">
        <v>1994</v>
      </c>
      <c r="O142" t="s">
        <v>28</v>
      </c>
      <c r="P142" t="s">
        <v>29</v>
      </c>
      <c r="Q142" t="s">
        <v>6</v>
      </c>
      <c r="R142" s="3">
        <f t="shared" ref="R142:AD142" si="176">+R180</f>
        <v>1423411</v>
      </c>
      <c r="S142" s="3">
        <f t="shared" si="158"/>
        <v>135445.20000000001</v>
      </c>
      <c r="T142" s="3">
        <f t="shared" si="159"/>
        <v>179069.79</v>
      </c>
      <c r="U142" s="3">
        <f t="shared" si="176"/>
        <v>111045</v>
      </c>
      <c r="V142" s="3">
        <f t="shared" si="176"/>
        <v>37537</v>
      </c>
      <c r="W142" s="3">
        <f t="shared" si="176"/>
        <v>25842</v>
      </c>
      <c r="X142" s="3">
        <f t="shared" si="176"/>
        <v>146427</v>
      </c>
      <c r="Y142" s="3">
        <f t="shared" si="176"/>
        <v>3207</v>
      </c>
      <c r="Z142" s="3">
        <f t="shared" si="176"/>
        <v>0</v>
      </c>
      <c r="AA142">
        <v>224901516</v>
      </c>
      <c r="AB142" s="3"/>
      <c r="AC142" s="3">
        <f t="shared" si="176"/>
        <v>1196398</v>
      </c>
      <c r="AD142" s="3">
        <f t="shared" si="176"/>
        <v>227013</v>
      </c>
    </row>
    <row r="143" spans="1:30">
      <c r="A143">
        <v>1995</v>
      </c>
      <c r="B143" s="23">
        <f t="shared" si="156"/>
        <v>7.2279750213147018</v>
      </c>
      <c r="C143" s="23">
        <f t="shared" si="147"/>
        <v>0.23451856914282601</v>
      </c>
      <c r="D143" s="23">
        <f t="shared" si="148"/>
        <v>0.44170591033594536</v>
      </c>
      <c r="E143" s="23">
        <f t="shared" si="149"/>
        <v>0.60927333783657323</v>
      </c>
      <c r="F143" s="23">
        <f t="shared" si="150"/>
        <v>1.2503320873262467</v>
      </c>
      <c r="G143" s="23">
        <f t="shared" si="151"/>
        <v>0.23607899709786317</v>
      </c>
      <c r="H143" s="23">
        <f t="shared" si="152"/>
        <v>1.8773081103746665</v>
      </c>
      <c r="I143" s="23">
        <f t="shared" si="153"/>
        <v>2.7350335145480794E-2</v>
      </c>
      <c r="J143" s="23">
        <f t="shared" si="154"/>
        <v>0</v>
      </c>
      <c r="K143" s="23"/>
      <c r="L143" s="25">
        <v>10.0720039520013</v>
      </c>
      <c r="N143">
        <v>1995</v>
      </c>
      <c r="O143" t="s">
        <v>28</v>
      </c>
      <c r="P143" t="s">
        <v>29</v>
      </c>
      <c r="Q143" t="s">
        <v>6</v>
      </c>
      <c r="R143" s="3">
        <f t="shared" ref="R143:AD143" si="177">+R181</f>
        <v>1729143</v>
      </c>
      <c r="S143" s="3">
        <f t="shared" si="158"/>
        <v>56103.7</v>
      </c>
      <c r="T143" s="3">
        <f t="shared" si="159"/>
        <v>105668.97100000001</v>
      </c>
      <c r="U143" s="3">
        <f t="shared" si="177"/>
        <v>145756</v>
      </c>
      <c r="V143" s="3">
        <f t="shared" si="177"/>
        <v>299116</v>
      </c>
      <c r="W143" s="3">
        <f t="shared" si="177"/>
        <v>56477</v>
      </c>
      <c r="X143" s="3">
        <f t="shared" si="177"/>
        <v>449107</v>
      </c>
      <c r="Y143" s="3">
        <f t="shared" si="177"/>
        <v>6543</v>
      </c>
      <c r="Z143" s="3">
        <f t="shared" si="177"/>
        <v>0</v>
      </c>
      <c r="AA143">
        <v>239229244</v>
      </c>
      <c r="AB143" s="3"/>
      <c r="AC143" s="3">
        <f t="shared" si="177"/>
        <v>1491310</v>
      </c>
      <c r="AD143" s="3">
        <f t="shared" si="177"/>
        <v>237833</v>
      </c>
    </row>
    <row r="144" spans="1:30">
      <c r="A144">
        <v>1996</v>
      </c>
      <c r="B144" s="23">
        <f t="shared" si="156"/>
        <v>5.4321939146931753</v>
      </c>
      <c r="C144" s="23">
        <f t="shared" si="147"/>
        <v>0.43441399395857283</v>
      </c>
      <c r="D144" s="23">
        <f t="shared" si="148"/>
        <v>0.31294690432280781</v>
      </c>
      <c r="E144" s="23">
        <f t="shared" si="149"/>
        <v>0.61207011851065574</v>
      </c>
      <c r="F144" s="23">
        <f t="shared" si="150"/>
        <v>0.18336066088606195</v>
      </c>
      <c r="G144" s="23">
        <f t="shared" si="151"/>
        <v>0.25313237935242477</v>
      </c>
      <c r="H144" s="23">
        <f t="shared" si="152"/>
        <v>1.7831753152140566</v>
      </c>
      <c r="I144" s="23">
        <f t="shared" si="153"/>
        <v>2.7005475718760413E-2</v>
      </c>
      <c r="J144" s="23">
        <f t="shared" si="154"/>
        <v>0</v>
      </c>
      <c r="K144" s="23"/>
      <c r="L144" s="25">
        <v>9.5559797313030561</v>
      </c>
      <c r="N144">
        <v>1996</v>
      </c>
      <c r="O144" t="s">
        <v>28</v>
      </c>
      <c r="P144" t="s">
        <v>29</v>
      </c>
      <c r="Q144" t="s">
        <v>6</v>
      </c>
      <c r="R144" s="3">
        <f t="shared" ref="R144:AD144" si="178">+R182</f>
        <v>1374871</v>
      </c>
      <c r="S144" s="3">
        <f t="shared" si="158"/>
        <v>109948.8</v>
      </c>
      <c r="T144" s="3">
        <f t="shared" si="159"/>
        <v>79205.866000000009</v>
      </c>
      <c r="U144" s="3">
        <f t="shared" si="178"/>
        <v>154913</v>
      </c>
      <c r="V144" s="3">
        <f t="shared" si="178"/>
        <v>46408</v>
      </c>
      <c r="W144" s="3">
        <f t="shared" si="178"/>
        <v>64067</v>
      </c>
      <c r="X144" s="3">
        <f t="shared" si="178"/>
        <v>451316</v>
      </c>
      <c r="Y144" s="3">
        <f t="shared" si="178"/>
        <v>6835</v>
      </c>
      <c r="Z144" s="3">
        <f t="shared" si="178"/>
        <v>0</v>
      </c>
      <c r="AA144">
        <v>253096819</v>
      </c>
      <c r="AB144" s="3"/>
      <c r="AC144" s="3">
        <f t="shared" si="178"/>
        <v>1233579</v>
      </c>
      <c r="AD144" s="3">
        <f t="shared" si="178"/>
        <v>141292</v>
      </c>
    </row>
    <row r="145" spans="1:30">
      <c r="A145">
        <v>1997</v>
      </c>
      <c r="B145" s="23">
        <f t="shared" si="156"/>
        <v>4.7532561859379507</v>
      </c>
      <c r="C145" s="23">
        <f t="shared" si="147"/>
        <v>0.33205809106427903</v>
      </c>
      <c r="D145" s="23">
        <f t="shared" si="148"/>
        <v>0.30167398005354989</v>
      </c>
      <c r="E145" s="23">
        <f t="shared" si="149"/>
        <v>0.5399896182655487</v>
      </c>
      <c r="F145" s="23">
        <f t="shared" si="150"/>
        <v>0.31025429798410908</v>
      </c>
      <c r="G145" s="23">
        <f t="shared" si="151"/>
        <v>0.22655371933878099</v>
      </c>
      <c r="H145" s="23">
        <f t="shared" si="152"/>
        <v>1.8036302919632445</v>
      </c>
      <c r="I145" s="23">
        <f t="shared" si="153"/>
        <v>2.4548016597203258E-2</v>
      </c>
      <c r="J145" s="23">
        <f t="shared" si="154"/>
        <v>0</v>
      </c>
      <c r="K145" s="23"/>
      <c r="L145" s="25">
        <v>10.037080180336158</v>
      </c>
      <c r="N145">
        <v>1997</v>
      </c>
      <c r="O145" t="s">
        <v>28</v>
      </c>
      <c r="P145" t="s">
        <v>29</v>
      </c>
      <c r="Q145" t="s">
        <v>6</v>
      </c>
      <c r="R145" s="3">
        <f t="shared" ref="R145:AD145" si="179">+R183</f>
        <v>1281837</v>
      </c>
      <c r="S145" s="3">
        <f t="shared" si="158"/>
        <v>89547.95</v>
      </c>
      <c r="T145" s="3">
        <f t="shared" si="159"/>
        <v>81354.097999999998</v>
      </c>
      <c r="U145" s="3">
        <f t="shared" si="179"/>
        <v>145622</v>
      </c>
      <c r="V145" s="3">
        <f t="shared" si="179"/>
        <v>83668</v>
      </c>
      <c r="W145" s="3">
        <f t="shared" si="179"/>
        <v>61096</v>
      </c>
      <c r="X145" s="3">
        <f t="shared" si="179"/>
        <v>486395</v>
      </c>
      <c r="Y145" s="3">
        <f t="shared" si="179"/>
        <v>6620</v>
      </c>
      <c r="Z145" s="3">
        <f t="shared" si="179"/>
        <v>0</v>
      </c>
      <c r="AA145">
        <v>269675555</v>
      </c>
      <c r="AB145" s="3"/>
      <c r="AC145" s="3">
        <f t="shared" si="179"/>
        <v>1195851</v>
      </c>
      <c r="AD145" s="3">
        <f t="shared" si="179"/>
        <v>85986</v>
      </c>
    </row>
    <row r="146" spans="1:30">
      <c r="A146">
        <v>1998</v>
      </c>
      <c r="B146" s="23">
        <f t="shared" si="156"/>
        <v>4.8550573761165996</v>
      </c>
      <c r="C146" s="23">
        <f t="shared" si="147"/>
        <v>0.37338513425337</v>
      </c>
      <c r="D146" s="23">
        <f t="shared" si="148"/>
        <v>0.33921697164289916</v>
      </c>
      <c r="E146" s="23">
        <f t="shared" si="149"/>
        <v>0.3557543991027648</v>
      </c>
      <c r="F146" s="23">
        <f t="shared" si="150"/>
        <v>0.40184276813170139</v>
      </c>
      <c r="G146" s="23">
        <f t="shared" si="151"/>
        <v>0.16988160279220385</v>
      </c>
      <c r="H146" s="23">
        <f t="shared" si="152"/>
        <v>1.7423257342350058</v>
      </c>
      <c r="I146" s="23">
        <f t="shared" si="153"/>
        <v>1.7440820126253417E-2</v>
      </c>
      <c r="J146" s="23">
        <f t="shared" si="154"/>
        <v>0</v>
      </c>
      <c r="K146" s="23"/>
      <c r="L146" s="25">
        <v>9.5197825051993306</v>
      </c>
      <c r="N146">
        <v>1998</v>
      </c>
      <c r="O146" t="s">
        <v>28</v>
      </c>
      <c r="P146" t="s">
        <v>29</v>
      </c>
      <c r="Q146" t="s">
        <v>6</v>
      </c>
      <c r="R146" s="3">
        <f t="shared" ref="R146:AD146" si="180">+R184</f>
        <v>1393258</v>
      </c>
      <c r="S146" s="3">
        <f t="shared" si="158"/>
        <v>107150.5</v>
      </c>
      <c r="T146" s="3">
        <f t="shared" si="159"/>
        <v>97345.247000000003</v>
      </c>
      <c r="U146" s="3">
        <f t="shared" si="180"/>
        <v>102091</v>
      </c>
      <c r="V146" s="3">
        <f t="shared" si="180"/>
        <v>115317</v>
      </c>
      <c r="W146" s="3">
        <f t="shared" si="180"/>
        <v>48751</v>
      </c>
      <c r="X146" s="3">
        <f t="shared" si="180"/>
        <v>499996</v>
      </c>
      <c r="Y146" s="3">
        <f t="shared" si="180"/>
        <v>5005</v>
      </c>
      <c r="Z146" s="3">
        <f t="shared" si="180"/>
        <v>0</v>
      </c>
      <c r="AA146">
        <v>286970450</v>
      </c>
      <c r="AB146" s="3"/>
      <c r="AC146" s="3">
        <f t="shared" si="180"/>
        <v>1331097</v>
      </c>
      <c r="AD146" s="3">
        <f t="shared" si="180"/>
        <v>62161</v>
      </c>
    </row>
    <row r="147" spans="1:30">
      <c r="A147">
        <v>1999</v>
      </c>
      <c r="B147" s="23">
        <f t="shared" si="156"/>
        <v>3.6413715099735295</v>
      </c>
      <c r="C147" s="23">
        <f t="shared" si="147"/>
        <v>0.2877759270501587</v>
      </c>
      <c r="D147" s="23">
        <f t="shared" si="148"/>
        <v>0.35181665079776697</v>
      </c>
      <c r="E147" s="23">
        <f t="shared" si="149"/>
        <v>0.32528490668705901</v>
      </c>
      <c r="F147" s="23">
        <f t="shared" si="150"/>
        <v>8.2024920812507202E-2</v>
      </c>
      <c r="G147" s="23">
        <f t="shared" si="151"/>
        <v>0.19004238780353916</v>
      </c>
      <c r="H147" s="23">
        <f t="shared" si="152"/>
        <v>2.2616879582806009</v>
      </c>
      <c r="I147" s="23">
        <f t="shared" si="153"/>
        <v>2.5686085298296097E-2</v>
      </c>
      <c r="J147" s="23">
        <f t="shared" si="154"/>
        <v>0</v>
      </c>
      <c r="K147" s="23"/>
      <c r="L147" s="25">
        <v>9.6996560320647607</v>
      </c>
      <c r="N147">
        <v>1999</v>
      </c>
      <c r="O147" t="s">
        <v>28</v>
      </c>
      <c r="P147" t="s">
        <v>29</v>
      </c>
      <c r="Q147" t="s">
        <v>6</v>
      </c>
      <c r="R147" s="3">
        <f t="shared" ref="R147:AD147" si="181">+R185</f>
        <v>1093145</v>
      </c>
      <c r="S147" s="3">
        <f t="shared" si="158"/>
        <v>86390.75</v>
      </c>
      <c r="T147" s="3">
        <f t="shared" si="159"/>
        <v>105615.868</v>
      </c>
      <c r="U147" s="3">
        <f t="shared" si="181"/>
        <v>97651</v>
      </c>
      <c r="V147" s="3">
        <f t="shared" si="181"/>
        <v>24624</v>
      </c>
      <c r="W147" s="3">
        <f t="shared" si="181"/>
        <v>57051</v>
      </c>
      <c r="X147" s="3">
        <f t="shared" si="181"/>
        <v>678962</v>
      </c>
      <c r="Y147" s="3">
        <f t="shared" si="181"/>
        <v>7711</v>
      </c>
      <c r="Z147" s="3">
        <f t="shared" si="181"/>
        <v>0</v>
      </c>
      <c r="AA147">
        <v>300201448</v>
      </c>
      <c r="AB147" s="3"/>
      <c r="AC147" s="3">
        <f t="shared" si="181"/>
        <v>1026646</v>
      </c>
      <c r="AD147" s="3">
        <f t="shared" si="181"/>
        <v>66499</v>
      </c>
    </row>
    <row r="148" spans="1:30">
      <c r="A148">
        <v>2000</v>
      </c>
      <c r="B148" s="23">
        <f t="shared" si="156"/>
        <v>3.1346548975146202</v>
      </c>
      <c r="C148" s="23">
        <f t="shared" si="147"/>
        <v>0.19724926541352045</v>
      </c>
      <c r="D148" s="23">
        <f t="shared" si="148"/>
        <v>0.35665430731538789</v>
      </c>
      <c r="E148" s="23">
        <f t="shared" si="149"/>
        <v>0.28354294122300022</v>
      </c>
      <c r="F148" s="23">
        <f t="shared" si="150"/>
        <v>0.10634564261679519</v>
      </c>
      <c r="G148" s="23">
        <f t="shared" si="151"/>
        <v>0.11793563944502564</v>
      </c>
      <c r="H148" s="23">
        <f t="shared" si="152"/>
        <v>2.0074050204303835</v>
      </c>
      <c r="I148" s="23">
        <f t="shared" si="153"/>
        <v>1.0211677811804721E-2</v>
      </c>
      <c r="J148" s="23">
        <f t="shared" si="154"/>
        <v>0</v>
      </c>
      <c r="K148" s="23"/>
      <c r="L148" s="25">
        <v>9.7577420905967767</v>
      </c>
      <c r="N148">
        <v>2000</v>
      </c>
      <c r="O148" t="s">
        <v>28</v>
      </c>
      <c r="P148" t="s">
        <v>29</v>
      </c>
      <c r="Q148" t="s">
        <v>6</v>
      </c>
      <c r="R148" s="3">
        <f t="shared" ref="R148:AD150" si="182">+R186</f>
        <v>1034788</v>
      </c>
      <c r="S148" s="3">
        <f t="shared" si="158"/>
        <v>65114.400000000001</v>
      </c>
      <c r="T148" s="3">
        <f t="shared" si="159"/>
        <v>117735.95800000001</v>
      </c>
      <c r="U148" s="3">
        <f t="shared" si="182"/>
        <v>93601</v>
      </c>
      <c r="V148" s="3">
        <f t="shared" si="182"/>
        <v>35106</v>
      </c>
      <c r="W148" s="3">
        <f t="shared" si="182"/>
        <v>38932</v>
      </c>
      <c r="X148" s="3">
        <f t="shared" si="182"/>
        <v>662669</v>
      </c>
      <c r="Y148" s="3">
        <f t="shared" si="182"/>
        <v>3371</v>
      </c>
      <c r="Z148" s="3">
        <f t="shared" si="182"/>
        <v>0</v>
      </c>
      <c r="AA148">
        <v>330112256</v>
      </c>
      <c r="AB148" s="3"/>
      <c r="AC148" s="3">
        <f t="shared" si="182"/>
        <v>1012921</v>
      </c>
      <c r="AD148" s="3">
        <f t="shared" si="182"/>
        <v>21867</v>
      </c>
    </row>
    <row r="149" spans="1:30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5"/>
      <c r="N149">
        <v>2001</v>
      </c>
      <c r="O149" t="s">
        <v>28</v>
      </c>
      <c r="P149" t="s">
        <v>29</v>
      </c>
      <c r="Q149" t="s">
        <v>6</v>
      </c>
      <c r="R149" s="3"/>
      <c r="S149" s="3"/>
      <c r="T149" s="3"/>
      <c r="U149" s="3"/>
      <c r="V149" s="3"/>
      <c r="W149" s="3"/>
      <c r="X149" s="3"/>
      <c r="Y149" s="3"/>
      <c r="Z149" s="3"/>
      <c r="AB149" s="3"/>
      <c r="AC149" s="3"/>
      <c r="AD149" s="3"/>
    </row>
    <row r="150" spans="1:30">
      <c r="A150">
        <v>2002</v>
      </c>
      <c r="B150" s="23">
        <f t="shared" ref="B150" si="183">+R150/$AA150*1000</f>
        <v>4.8557253019809385</v>
      </c>
      <c r="C150" s="23">
        <f t="shared" ref="C150" si="184">+S150/$AA150*1000</f>
        <v>0.26721419319794204</v>
      </c>
      <c r="D150" s="23">
        <f t="shared" ref="D150" si="185">+T150/$AA150*1000</f>
        <v>0.68095826875096621</v>
      </c>
      <c r="E150" s="23">
        <f t="shared" ref="E150" si="186">+U150/$AA150*1000</f>
        <v>0.50067993421631118</v>
      </c>
      <c r="F150" s="23">
        <f t="shared" ref="F150" si="187">+V150/$AA150*1000</f>
        <v>8.6157293600281487E-2</v>
      </c>
      <c r="G150" s="23">
        <f t="shared" ref="G150" si="188">+W150/$AA150*1000</f>
        <v>0.23120384503899166</v>
      </c>
      <c r="H150" s="23">
        <f t="shared" ref="H150" si="189">+X150/$AA150*1000</f>
        <v>2.3727376868883794</v>
      </c>
      <c r="I150" s="23">
        <f t="shared" ref="I150" si="190">+Y150/$AA150*1000</f>
        <v>2.6788838859834224E-3</v>
      </c>
      <c r="J150" s="23">
        <f t="shared" ref="J150" si="191">+Z150/$AA150*1000</f>
        <v>0</v>
      </c>
      <c r="K150" s="23"/>
      <c r="L150" s="25">
        <v>11.061981792236269</v>
      </c>
      <c r="N150">
        <v>2002</v>
      </c>
      <c r="O150" t="s">
        <v>28</v>
      </c>
      <c r="P150" t="s">
        <v>29</v>
      </c>
      <c r="Q150" t="s">
        <v>6</v>
      </c>
      <c r="R150" s="3">
        <f t="shared" si="182"/>
        <v>1682086</v>
      </c>
      <c r="S150" s="3">
        <f>+S188+S230*0.85</f>
        <v>92566.45</v>
      </c>
      <c r="T150" s="3">
        <f>+T188+(T230*0.267)</f>
        <v>235892.74500000002</v>
      </c>
      <c r="U150" s="3">
        <f t="shared" si="182"/>
        <v>173442</v>
      </c>
      <c r="V150" s="3">
        <f t="shared" si="182"/>
        <v>29846</v>
      </c>
      <c r="W150" s="3">
        <f t="shared" si="182"/>
        <v>80092</v>
      </c>
      <c r="X150" s="3">
        <f t="shared" si="182"/>
        <v>821947</v>
      </c>
      <c r="Y150" s="3">
        <f t="shared" si="182"/>
        <v>928</v>
      </c>
      <c r="Z150" s="3">
        <f t="shared" si="182"/>
        <v>0</v>
      </c>
      <c r="AA150">
        <v>346412924</v>
      </c>
      <c r="AB150" s="3"/>
      <c r="AC150" s="3">
        <f t="shared" si="182"/>
        <v>1522940</v>
      </c>
      <c r="AD150" s="3">
        <f t="shared" si="182"/>
        <v>159146</v>
      </c>
    </row>
    <row r="151" spans="1:30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5"/>
      <c r="N151">
        <v>2003</v>
      </c>
      <c r="O151" t="s">
        <v>28</v>
      </c>
      <c r="P151" t="s">
        <v>29</v>
      </c>
      <c r="Q151" t="s">
        <v>6</v>
      </c>
      <c r="R151" s="3"/>
      <c r="S151" s="3"/>
      <c r="T151" s="3"/>
      <c r="U151" s="3"/>
      <c r="V151" s="3"/>
      <c r="W151" s="3"/>
      <c r="X151" s="3"/>
      <c r="Y151" s="3"/>
      <c r="Z151" s="3"/>
      <c r="AB151" s="3"/>
      <c r="AC151" s="3"/>
      <c r="AD151" s="3"/>
    </row>
    <row r="152" spans="1:30">
      <c r="A152">
        <v>2004</v>
      </c>
      <c r="B152" s="23">
        <f t="shared" ref="B152:B160" si="192">+R152/$AA152*1000</f>
        <v>4.5666320108901202</v>
      </c>
      <c r="C152" s="23">
        <f t="shared" ref="C152:C160" si="193">+S152/$AA152*1000</f>
        <v>0.76427123154608534</v>
      </c>
      <c r="D152" s="23">
        <f t="shared" ref="D152:D160" si="194">+T152/$AA152*1000</f>
        <v>0.45929590756302779</v>
      </c>
      <c r="E152" s="23">
        <f t="shared" ref="E152:E160" si="195">+U152/$AA152*1000</f>
        <v>0.68950440583207939</v>
      </c>
      <c r="F152" s="23">
        <f t="shared" ref="F152:F160" si="196">+V152/$AA152*1000</f>
        <v>0.27346407644294168</v>
      </c>
      <c r="G152" s="23">
        <f t="shared" ref="G152:G160" si="197">+W152/$AA152*1000</f>
        <v>0.4024804605799408</v>
      </c>
      <c r="H152" s="23">
        <f t="shared" ref="H152:H160" si="198">+X152/$AA152*1000</f>
        <v>1.8655077574078864</v>
      </c>
      <c r="I152" s="23">
        <f t="shared" ref="I152:I160" si="199">+Y152/$AA152*1000</f>
        <v>1.4917737884874981E-2</v>
      </c>
      <c r="J152" s="23">
        <f t="shared" ref="J152:J160" si="200">+Z152/$AA152*1000</f>
        <v>0</v>
      </c>
      <c r="K152" s="23"/>
      <c r="L152" s="25">
        <v>10.569987088816342</v>
      </c>
      <c r="N152">
        <v>2004</v>
      </c>
      <c r="O152" t="s">
        <v>28</v>
      </c>
      <c r="P152" t="s">
        <v>29</v>
      </c>
      <c r="Q152" t="s">
        <v>6</v>
      </c>
      <c r="R152" s="3">
        <f t="shared" ref="R152:Z152" si="201">+R190</f>
        <v>1698359</v>
      </c>
      <c r="S152" s="3">
        <f t="shared" ref="S152:S160" si="202">+S190+S232*0.85</f>
        <v>284237.25</v>
      </c>
      <c r="T152" s="3">
        <f t="shared" ref="T152:T160" si="203">+T190+(T232*0.267)</f>
        <v>170815.02000000002</v>
      </c>
      <c r="U152" s="3">
        <f t="shared" si="201"/>
        <v>256431</v>
      </c>
      <c r="V152" s="3">
        <f t="shared" si="201"/>
        <v>101703</v>
      </c>
      <c r="W152" s="3">
        <f t="shared" si="201"/>
        <v>149685</v>
      </c>
      <c r="X152" s="3">
        <f t="shared" si="201"/>
        <v>693794</v>
      </c>
      <c r="Y152" s="3">
        <f t="shared" si="201"/>
        <v>5548</v>
      </c>
      <c r="Z152" s="3">
        <f t="shared" si="201"/>
        <v>0</v>
      </c>
      <c r="AA152">
        <v>371906253</v>
      </c>
      <c r="AB152" s="3"/>
      <c r="AC152" s="3">
        <f t="shared" ref="AC152:AD152" si="204">+AC190</f>
        <v>1232069</v>
      </c>
      <c r="AD152" s="3">
        <f t="shared" si="204"/>
        <v>466290</v>
      </c>
    </row>
    <row r="153" spans="1:30">
      <c r="A153">
        <v>2005</v>
      </c>
      <c r="B153" s="23">
        <f t="shared" si="192"/>
        <v>3.8396378620979696</v>
      </c>
      <c r="C153" s="23">
        <f t="shared" si="193"/>
        <v>0.57144750211092743</v>
      </c>
      <c r="D153" s="23">
        <f t="shared" si="194"/>
        <v>0.33650665550454051</v>
      </c>
      <c r="E153" s="23">
        <f t="shared" si="195"/>
        <v>0.7235672539766469</v>
      </c>
      <c r="F153" s="23">
        <f t="shared" si="196"/>
        <v>0.29405396713348386</v>
      </c>
      <c r="G153" s="23">
        <f t="shared" si="197"/>
        <v>0.36528866658953685</v>
      </c>
      <c r="H153" s="23">
        <f t="shared" si="198"/>
        <v>1.8230338618543891</v>
      </c>
      <c r="I153" s="23">
        <f t="shared" si="199"/>
        <v>4.6337811677058284E-3</v>
      </c>
      <c r="J153" s="23">
        <f t="shared" si="200"/>
        <v>0</v>
      </c>
      <c r="K153" s="23"/>
      <c r="L153" s="25">
        <v>10.452019617946945</v>
      </c>
      <c r="N153">
        <v>2005</v>
      </c>
      <c r="O153" t="s">
        <v>28</v>
      </c>
      <c r="P153" t="s">
        <v>29</v>
      </c>
      <c r="Q153" t="s">
        <v>6</v>
      </c>
      <c r="R153" s="3">
        <f t="shared" ref="R153:Z153" si="205">+R191</f>
        <v>1486542</v>
      </c>
      <c r="S153" s="3">
        <f t="shared" si="202"/>
        <v>221239.8</v>
      </c>
      <c r="T153" s="3">
        <f t="shared" si="203"/>
        <v>130280.84800000001</v>
      </c>
      <c r="U153" s="3">
        <f t="shared" si="205"/>
        <v>280134</v>
      </c>
      <c r="V153" s="3">
        <f t="shared" si="205"/>
        <v>113845</v>
      </c>
      <c r="W153" s="3">
        <f t="shared" si="205"/>
        <v>141424</v>
      </c>
      <c r="X153" s="3">
        <f t="shared" si="205"/>
        <v>705800</v>
      </c>
      <c r="Y153" s="3">
        <f t="shared" si="205"/>
        <v>1794</v>
      </c>
      <c r="Z153" s="3">
        <f t="shared" si="205"/>
        <v>0</v>
      </c>
      <c r="AA153">
        <v>387156824</v>
      </c>
      <c r="AB153" s="3"/>
      <c r="AC153" s="3">
        <f t="shared" ref="AC153:AD153" si="206">+AC191</f>
        <v>1129575</v>
      </c>
      <c r="AD153" s="3">
        <f t="shared" si="206"/>
        <v>356967</v>
      </c>
    </row>
    <row r="154" spans="1:30">
      <c r="A154">
        <v>2006</v>
      </c>
      <c r="B154" s="23">
        <f t="shared" si="192"/>
        <v>3.9373178110812952</v>
      </c>
      <c r="C154" s="23">
        <f t="shared" si="193"/>
        <v>0.53686811125834122</v>
      </c>
      <c r="D154" s="23">
        <f t="shared" si="194"/>
        <v>0.39109525211792107</v>
      </c>
      <c r="E154" s="23">
        <f t="shared" si="195"/>
        <v>0.56363703890657557</v>
      </c>
      <c r="F154" s="23">
        <f t="shared" si="196"/>
        <v>0.18578098714869498</v>
      </c>
      <c r="G154" s="23">
        <f t="shared" si="197"/>
        <v>0.3843711426253808</v>
      </c>
      <c r="H154" s="23">
        <f t="shared" si="198"/>
        <v>1.0485164306892105</v>
      </c>
      <c r="I154" s="23">
        <f t="shared" si="199"/>
        <v>1.6095541597437819E-2</v>
      </c>
      <c r="J154" s="23">
        <f t="shared" si="200"/>
        <v>0</v>
      </c>
      <c r="K154" s="23"/>
      <c r="L154" s="25">
        <v>10.386185969996671</v>
      </c>
      <c r="N154">
        <v>2006</v>
      </c>
      <c r="O154" t="s">
        <v>28</v>
      </c>
      <c r="P154" t="s">
        <v>29</v>
      </c>
      <c r="Q154" t="s">
        <v>6</v>
      </c>
      <c r="R154" s="3">
        <f t="shared" ref="R154:Z154" si="207">+R192</f>
        <v>1638965</v>
      </c>
      <c r="S154" s="3">
        <f t="shared" si="202"/>
        <v>223479.05</v>
      </c>
      <c r="T154" s="3">
        <f t="shared" si="203"/>
        <v>162799.00700000001</v>
      </c>
      <c r="U154" s="3">
        <f t="shared" si="207"/>
        <v>234622</v>
      </c>
      <c r="V154" s="3">
        <f t="shared" si="207"/>
        <v>77334</v>
      </c>
      <c r="W154" s="3">
        <f t="shared" si="207"/>
        <v>160000</v>
      </c>
      <c r="X154" s="3">
        <f t="shared" si="207"/>
        <v>436460</v>
      </c>
      <c r="Y154" s="3">
        <f t="shared" si="207"/>
        <v>6700</v>
      </c>
      <c r="Z154" s="3">
        <f t="shared" si="207"/>
        <v>0</v>
      </c>
      <c r="AA154">
        <v>416264340</v>
      </c>
      <c r="AB154" s="3"/>
      <c r="AC154" s="3">
        <f t="shared" ref="AC154:AD154" si="208">+AC192</f>
        <v>1366566</v>
      </c>
      <c r="AD154" s="3">
        <f t="shared" si="208"/>
        <v>272399</v>
      </c>
    </row>
    <row r="155" spans="1:30">
      <c r="A155">
        <v>2007</v>
      </c>
      <c r="B155" s="23">
        <f t="shared" si="192"/>
        <v>4.1338342607063154</v>
      </c>
      <c r="C155" s="23">
        <f t="shared" si="193"/>
        <v>0.49046615545462696</v>
      </c>
      <c r="D155" s="23">
        <f t="shared" si="194"/>
        <v>0.45500045635987679</v>
      </c>
      <c r="E155" s="23">
        <f t="shared" si="195"/>
        <v>0.47093870377387276</v>
      </c>
      <c r="F155" s="23">
        <f t="shared" si="196"/>
        <v>0.32073874972917799</v>
      </c>
      <c r="G155" s="23">
        <f t="shared" si="197"/>
        <v>0.40834608944636275</v>
      </c>
      <c r="H155" s="23">
        <f t="shared" si="198"/>
        <v>0.52862767576650438</v>
      </c>
      <c r="I155" s="23">
        <f t="shared" si="199"/>
        <v>1.0636325919127856E-3</v>
      </c>
      <c r="J155" s="23">
        <f t="shared" si="200"/>
        <v>0</v>
      </c>
      <c r="K155" s="23"/>
      <c r="L155" s="25">
        <v>10.9999497085263</v>
      </c>
      <c r="N155">
        <v>2007</v>
      </c>
      <c r="O155" t="s">
        <v>28</v>
      </c>
      <c r="P155" t="s">
        <v>29</v>
      </c>
      <c r="Q155" t="s">
        <v>6</v>
      </c>
      <c r="R155" s="3">
        <f t="shared" ref="R155:Z155" si="209">+R193</f>
        <v>1815007</v>
      </c>
      <c r="S155" s="3">
        <f t="shared" si="202"/>
        <v>215344.75</v>
      </c>
      <c r="T155" s="3">
        <f t="shared" si="203"/>
        <v>199773.13100000002</v>
      </c>
      <c r="U155" s="3">
        <f t="shared" si="209"/>
        <v>206771</v>
      </c>
      <c r="V155" s="3">
        <f t="shared" si="209"/>
        <v>140824</v>
      </c>
      <c r="W155" s="3">
        <f t="shared" si="209"/>
        <v>179289</v>
      </c>
      <c r="X155" s="3">
        <f t="shared" si="209"/>
        <v>232100</v>
      </c>
      <c r="Y155" s="3">
        <f t="shared" si="209"/>
        <v>467</v>
      </c>
      <c r="Z155" s="3">
        <f t="shared" si="209"/>
        <v>0</v>
      </c>
      <c r="AA155">
        <v>439061386</v>
      </c>
      <c r="AB155" s="3"/>
      <c r="AC155" s="3">
        <f t="shared" ref="AC155:AD155" si="210">+AC193</f>
        <v>1645854</v>
      </c>
      <c r="AD155" s="3">
        <f t="shared" si="210"/>
        <v>169153</v>
      </c>
    </row>
    <row r="156" spans="1:30">
      <c r="A156">
        <v>2008</v>
      </c>
      <c r="B156" s="23">
        <f t="shared" si="192"/>
        <v>4.322313433998433</v>
      </c>
      <c r="C156" s="23">
        <f t="shared" si="193"/>
        <v>0.54826385817419898</v>
      </c>
      <c r="D156" s="23">
        <f t="shared" si="194"/>
        <v>0.5325326240456647</v>
      </c>
      <c r="E156" s="23">
        <f t="shared" si="195"/>
        <v>0.72309695504060623</v>
      </c>
      <c r="F156" s="23">
        <f t="shared" si="196"/>
        <v>0.24372079836668256</v>
      </c>
      <c r="G156" s="23">
        <f t="shared" si="197"/>
        <v>0.49658198552290522</v>
      </c>
      <c r="H156" s="23">
        <f t="shared" si="198"/>
        <v>1.0168793347820082</v>
      </c>
      <c r="I156" s="23">
        <f t="shared" si="199"/>
        <v>1.030399308500775E-2</v>
      </c>
      <c r="J156" s="23">
        <f t="shared" si="200"/>
        <v>0</v>
      </c>
      <c r="K156" s="23"/>
      <c r="L156" s="25">
        <v>10.99142779032079</v>
      </c>
      <c r="N156">
        <v>2008</v>
      </c>
      <c r="O156" t="s">
        <v>28</v>
      </c>
      <c r="P156" t="s">
        <v>29</v>
      </c>
      <c r="Q156" t="s">
        <v>6</v>
      </c>
      <c r="R156" s="3">
        <f t="shared" ref="R156:Z156" si="211">+R194</f>
        <v>1950160</v>
      </c>
      <c r="S156" s="3">
        <f t="shared" si="202"/>
        <v>247368.05</v>
      </c>
      <c r="T156" s="3">
        <f t="shared" si="203"/>
        <v>240270.364</v>
      </c>
      <c r="U156" s="3">
        <f t="shared" si="211"/>
        <v>326250</v>
      </c>
      <c r="V156" s="3">
        <f t="shared" si="211"/>
        <v>109963</v>
      </c>
      <c r="W156" s="3">
        <f t="shared" si="211"/>
        <v>224050</v>
      </c>
      <c r="X156" s="3">
        <f t="shared" si="211"/>
        <v>458800</v>
      </c>
      <c r="Y156" s="3">
        <f t="shared" si="211"/>
        <v>4649</v>
      </c>
      <c r="Z156" s="3">
        <f t="shared" si="211"/>
        <v>0</v>
      </c>
      <c r="AA156">
        <v>451184309</v>
      </c>
      <c r="AB156" s="3"/>
      <c r="AC156" s="3">
        <f t="shared" ref="AC156:AD156" si="212">+AC194</f>
        <v>1812655</v>
      </c>
      <c r="AD156" s="3">
        <f t="shared" si="212"/>
        <v>137505</v>
      </c>
    </row>
    <row r="157" spans="1:30">
      <c r="A157">
        <v>2009</v>
      </c>
      <c r="B157" s="23">
        <f t="shared" si="192"/>
        <v>4.4136680721096431</v>
      </c>
      <c r="C157" s="23">
        <f t="shared" si="193"/>
        <v>0.36844077854565338</v>
      </c>
      <c r="D157" s="23">
        <f t="shared" si="194"/>
        <v>0.47397151873388121</v>
      </c>
      <c r="E157" s="23">
        <f t="shared" si="195"/>
        <v>0.87294697795677834</v>
      </c>
      <c r="F157" s="23">
        <f t="shared" si="196"/>
        <v>0.1747698048909779</v>
      </c>
      <c r="G157" s="23">
        <f t="shared" si="197"/>
        <v>0.36447222838544924</v>
      </c>
      <c r="H157" s="23">
        <f t="shared" si="198"/>
        <v>1.2246928525993539</v>
      </c>
      <c r="I157" s="23">
        <f t="shared" si="199"/>
        <v>2.6847812145294924E-2</v>
      </c>
      <c r="J157" s="23">
        <f t="shared" si="200"/>
        <v>0</v>
      </c>
      <c r="K157" s="23"/>
      <c r="L157" s="25">
        <v>12.11964646679122</v>
      </c>
      <c r="N157">
        <v>2009</v>
      </c>
      <c r="O157" t="s">
        <v>28</v>
      </c>
      <c r="P157" t="s">
        <v>29</v>
      </c>
      <c r="Q157" t="s">
        <v>6</v>
      </c>
      <c r="R157" s="3">
        <f t="shared" ref="R157:Z157" si="213">+R195</f>
        <v>1942501</v>
      </c>
      <c r="S157" s="3">
        <f t="shared" si="202"/>
        <v>162154.6</v>
      </c>
      <c r="T157" s="3">
        <f t="shared" si="203"/>
        <v>208599.77100000001</v>
      </c>
      <c r="U157" s="3">
        <f t="shared" si="213"/>
        <v>384193</v>
      </c>
      <c r="V157" s="3">
        <f t="shared" si="213"/>
        <v>76918</v>
      </c>
      <c r="W157" s="3">
        <f t="shared" si="213"/>
        <v>160408</v>
      </c>
      <c r="X157" s="3">
        <f t="shared" si="213"/>
        <v>539000</v>
      </c>
      <c r="Y157" s="3">
        <f t="shared" si="213"/>
        <v>11816</v>
      </c>
      <c r="Z157" s="3">
        <f t="shared" si="213"/>
        <v>0</v>
      </c>
      <c r="AA157">
        <v>440110350</v>
      </c>
      <c r="AB157" s="3"/>
      <c r="AC157" s="3">
        <f t="shared" ref="AC157:AD157" si="214">+AC195</f>
        <v>1695297</v>
      </c>
      <c r="AD157" s="3">
        <f t="shared" si="214"/>
        <v>247204</v>
      </c>
    </row>
    <row r="158" spans="1:30">
      <c r="A158">
        <v>2010</v>
      </c>
      <c r="B158" s="23">
        <f t="shared" si="192"/>
        <v>4.7998533095497447</v>
      </c>
      <c r="C158" s="23">
        <f t="shared" si="193"/>
        <v>0.36233840435988224</v>
      </c>
      <c r="D158" s="23">
        <f t="shared" si="194"/>
        <v>0.55246876931140654</v>
      </c>
      <c r="E158" s="23">
        <f t="shared" si="195"/>
        <v>0.78370850229059652</v>
      </c>
      <c r="F158" s="23">
        <f t="shared" si="196"/>
        <v>0.21105127779138513</v>
      </c>
      <c r="G158" s="23">
        <f t="shared" si="197"/>
        <v>0.44112705316136608</v>
      </c>
      <c r="H158" s="23">
        <f t="shared" si="198"/>
        <v>1.4134013087931097</v>
      </c>
      <c r="I158" s="23">
        <f t="shared" si="199"/>
        <v>9.5900772930481035E-2</v>
      </c>
      <c r="J158" s="23">
        <f t="shared" si="200"/>
        <v>0</v>
      </c>
      <c r="K158" s="23"/>
      <c r="L158" s="25">
        <v>12.262240330484191</v>
      </c>
      <c r="N158">
        <v>2010</v>
      </c>
      <c r="O158" t="s">
        <v>28</v>
      </c>
      <c r="P158" t="s">
        <v>29</v>
      </c>
      <c r="Q158" t="s">
        <v>6</v>
      </c>
      <c r="R158" s="3">
        <f t="shared" ref="R158:Z158" si="215">+R196</f>
        <v>2152359</v>
      </c>
      <c r="S158" s="3">
        <f t="shared" si="202"/>
        <v>162480.44999999998</v>
      </c>
      <c r="T158" s="3">
        <f t="shared" si="203"/>
        <v>247739.05600000001</v>
      </c>
      <c r="U158" s="3">
        <f t="shared" si="215"/>
        <v>351432</v>
      </c>
      <c r="V158" s="3">
        <f t="shared" si="215"/>
        <v>94640</v>
      </c>
      <c r="W158" s="3">
        <f t="shared" si="215"/>
        <v>197811</v>
      </c>
      <c r="X158" s="3">
        <f t="shared" si="215"/>
        <v>633800</v>
      </c>
      <c r="Y158" s="3">
        <f t="shared" si="215"/>
        <v>43004</v>
      </c>
      <c r="Z158" s="3">
        <f t="shared" si="215"/>
        <v>0</v>
      </c>
      <c r="AA158">
        <v>448421829</v>
      </c>
      <c r="AB158" s="3"/>
      <c r="AC158" s="3">
        <f t="shared" ref="AC158:AD158" si="216">+AC196</f>
        <v>1854931</v>
      </c>
      <c r="AD158" s="3">
        <f t="shared" si="216"/>
        <v>297428</v>
      </c>
    </row>
    <row r="159" spans="1:30">
      <c r="A159">
        <v>2011</v>
      </c>
      <c r="B159" s="23">
        <f t="shared" si="192"/>
        <v>5.7006196709029853</v>
      </c>
      <c r="C159" s="23">
        <f t="shared" si="193"/>
        <v>0.54752100738538456</v>
      </c>
      <c r="D159" s="23">
        <f t="shared" si="194"/>
        <v>0.41522920858965628</v>
      </c>
      <c r="E159" s="23">
        <f t="shared" si="195"/>
        <v>0.85425444132342321</v>
      </c>
      <c r="F159" s="23">
        <f t="shared" si="196"/>
        <v>8.3598380941448627E-2</v>
      </c>
      <c r="G159" s="23">
        <f t="shared" si="197"/>
        <v>0.37851978449881979</v>
      </c>
      <c r="H159" s="23">
        <f t="shared" si="198"/>
        <v>0.11984464907627641</v>
      </c>
      <c r="I159" s="23">
        <f t="shared" si="199"/>
        <v>6.8424142568943302E-2</v>
      </c>
      <c r="J159" s="23">
        <f t="shared" si="200"/>
        <v>0</v>
      </c>
      <c r="K159" s="23"/>
      <c r="L159" s="25">
        <v>11.182359503667</v>
      </c>
      <c r="N159">
        <v>2011</v>
      </c>
      <c r="O159" t="s">
        <v>28</v>
      </c>
      <c r="P159" t="s">
        <v>29</v>
      </c>
      <c r="Q159" t="s">
        <v>6</v>
      </c>
      <c r="R159" s="3">
        <f t="shared" ref="R159:Z159" si="217">+R197</f>
        <v>2686094</v>
      </c>
      <c r="S159" s="3">
        <f t="shared" si="202"/>
        <v>257988.25</v>
      </c>
      <c r="T159" s="3">
        <f t="shared" si="203"/>
        <v>195653.236</v>
      </c>
      <c r="U159" s="3">
        <f t="shared" si="217"/>
        <v>402519</v>
      </c>
      <c r="V159" s="3">
        <f t="shared" si="217"/>
        <v>39391</v>
      </c>
      <c r="W159" s="3">
        <f t="shared" si="217"/>
        <v>178356</v>
      </c>
      <c r="X159" s="3">
        <f t="shared" si="217"/>
        <v>56470</v>
      </c>
      <c r="Y159" s="3">
        <f t="shared" si="217"/>
        <v>32241</v>
      </c>
      <c r="Z159" s="3">
        <f t="shared" si="217"/>
        <v>0</v>
      </c>
      <c r="AA159">
        <v>471193336</v>
      </c>
      <c r="AB159" s="3"/>
      <c r="AC159" s="3">
        <f t="shared" ref="AC159:AD159" si="218">+AC197</f>
        <v>1942188</v>
      </c>
      <c r="AD159" s="3">
        <f t="shared" si="218"/>
        <v>743906</v>
      </c>
    </row>
    <row r="160" spans="1:30">
      <c r="A160">
        <v>2012</v>
      </c>
      <c r="B160" s="23">
        <f t="shared" si="192"/>
        <v>5.2124206451972723</v>
      </c>
      <c r="C160" s="23">
        <f t="shared" si="193"/>
        <v>0.39938503481807724</v>
      </c>
      <c r="D160" s="23">
        <f t="shared" si="194"/>
        <v>0.27235791836442236</v>
      </c>
      <c r="E160" s="23">
        <f t="shared" si="195"/>
        <v>0.67089428610603996</v>
      </c>
      <c r="F160" s="23">
        <f t="shared" si="196"/>
        <v>5.6728484360239743E-2</v>
      </c>
      <c r="G160" s="23">
        <f t="shared" si="197"/>
        <v>0.31159609378257619</v>
      </c>
      <c r="H160" s="23">
        <f t="shared" si="198"/>
        <v>0.71767670740174483</v>
      </c>
      <c r="I160" s="23">
        <f t="shared" si="199"/>
        <v>6.914207431921672E-2</v>
      </c>
      <c r="J160" s="23">
        <f t="shared" si="200"/>
        <v>0</v>
      </c>
      <c r="K160" s="23"/>
      <c r="L160" s="25">
        <v>10.662179513378392</v>
      </c>
      <c r="N160">
        <v>2012</v>
      </c>
      <c r="O160" t="s">
        <v>28</v>
      </c>
      <c r="P160" t="s">
        <v>29</v>
      </c>
      <c r="Q160" t="s">
        <v>6</v>
      </c>
      <c r="R160" s="3">
        <f t="shared" ref="R160:Z160" si="219">+R198</f>
        <v>2539113</v>
      </c>
      <c r="S160" s="3">
        <f t="shared" si="202"/>
        <v>194551.4</v>
      </c>
      <c r="T160" s="3">
        <f t="shared" si="203"/>
        <v>132673.00900000002</v>
      </c>
      <c r="U160" s="3">
        <f t="shared" si="219"/>
        <v>326811</v>
      </c>
      <c r="V160" s="3">
        <f t="shared" si="219"/>
        <v>27634</v>
      </c>
      <c r="W160" s="3">
        <f t="shared" si="219"/>
        <v>151787</v>
      </c>
      <c r="X160" s="3">
        <f t="shared" si="219"/>
        <v>349600</v>
      </c>
      <c r="Y160" s="3">
        <f t="shared" si="219"/>
        <v>33681</v>
      </c>
      <c r="Z160" s="3">
        <f t="shared" si="219"/>
        <v>0</v>
      </c>
      <c r="AA160">
        <v>487127416</v>
      </c>
      <c r="AB160" s="3"/>
      <c r="AC160" s="3">
        <f t="shared" ref="AC160:AD160" si="220">+AC198</f>
        <v>1627322</v>
      </c>
      <c r="AD160" s="3">
        <f t="shared" si="220"/>
        <v>911791</v>
      </c>
    </row>
    <row r="161" spans="2:30">
      <c r="B161" s="16"/>
      <c r="C161" s="5"/>
      <c r="D161" s="5"/>
      <c r="E161" s="5"/>
      <c r="F161" s="5"/>
      <c r="G161" s="5"/>
      <c r="H161" s="5"/>
      <c r="I161" s="5"/>
      <c r="S161" s="5"/>
      <c r="T161" s="5"/>
      <c r="U161" s="5"/>
      <c r="V161" s="5"/>
      <c r="W161" s="5"/>
      <c r="X161" s="5"/>
      <c r="Y161" s="5"/>
      <c r="Z161" s="5"/>
      <c r="AC161" s="5"/>
      <c r="AD161" s="5"/>
    </row>
    <row r="162" spans="2:30">
      <c r="N162">
        <v>1972</v>
      </c>
      <c r="O162" t="s">
        <v>43</v>
      </c>
      <c r="P162" t="s">
        <v>29</v>
      </c>
      <c r="Q162" t="s">
        <v>44</v>
      </c>
      <c r="R162" s="3">
        <f t="shared" ref="R162:R198" si="221">+AC162+AD162</f>
        <v>388324</v>
      </c>
      <c r="S162" s="4">
        <v>731</v>
      </c>
      <c r="T162" s="4">
        <v>256</v>
      </c>
      <c r="U162" s="4">
        <v>126944</v>
      </c>
      <c r="V162" s="4">
        <v>255</v>
      </c>
      <c r="W162" s="4">
        <v>26492</v>
      </c>
      <c r="X162" s="4">
        <v>760</v>
      </c>
      <c r="Y162" s="4">
        <v>2088</v>
      </c>
      <c r="Z162" s="4">
        <v>0</v>
      </c>
      <c r="AC162" s="4">
        <v>388324</v>
      </c>
      <c r="AD162" s="4">
        <v>0</v>
      </c>
    </row>
    <row r="163" spans="2:30">
      <c r="N163">
        <v>1977</v>
      </c>
      <c r="O163" t="s">
        <v>43</v>
      </c>
      <c r="P163" t="s">
        <v>29</v>
      </c>
      <c r="Q163" t="s">
        <v>44</v>
      </c>
      <c r="R163" s="3">
        <f t="shared" si="221"/>
        <v>186875</v>
      </c>
      <c r="S163" s="4">
        <v>240</v>
      </c>
      <c r="T163" s="4">
        <v>1778</v>
      </c>
      <c r="U163" s="4">
        <v>232223</v>
      </c>
      <c r="V163" s="4">
        <v>2202</v>
      </c>
      <c r="W163" s="4">
        <v>37879</v>
      </c>
      <c r="X163" s="4">
        <v>4145</v>
      </c>
      <c r="Y163" s="4">
        <v>507</v>
      </c>
      <c r="Z163" s="4">
        <v>0</v>
      </c>
      <c r="AC163" s="4">
        <v>177080</v>
      </c>
      <c r="AD163" s="4">
        <v>9795</v>
      </c>
    </row>
    <row r="164" spans="2:30">
      <c r="N164">
        <v>1978</v>
      </c>
      <c r="O164" t="s">
        <v>43</v>
      </c>
      <c r="P164" t="s">
        <v>29</v>
      </c>
      <c r="Q164" t="s">
        <v>44</v>
      </c>
      <c r="R164" s="3">
        <f t="shared" si="221"/>
        <v>188838</v>
      </c>
      <c r="S164" s="4">
        <v>63</v>
      </c>
      <c r="T164" s="4">
        <v>753</v>
      </c>
      <c r="U164" s="4">
        <v>184955</v>
      </c>
      <c r="V164" s="4">
        <v>1709</v>
      </c>
      <c r="W164" s="4">
        <v>30866</v>
      </c>
      <c r="X164" s="4">
        <v>2548</v>
      </c>
      <c r="Y164" s="4">
        <v>8</v>
      </c>
      <c r="Z164" s="4">
        <v>0</v>
      </c>
      <c r="AC164" s="4">
        <v>178037</v>
      </c>
      <c r="AD164" s="4">
        <v>10801</v>
      </c>
    </row>
    <row r="165" spans="2:30">
      <c r="N165">
        <v>1979</v>
      </c>
      <c r="O165" t="s">
        <v>43</v>
      </c>
      <c r="P165" t="s">
        <v>29</v>
      </c>
      <c r="Q165" t="s">
        <v>44</v>
      </c>
      <c r="R165" s="3">
        <f t="shared" si="221"/>
        <v>259279</v>
      </c>
      <c r="S165" s="4">
        <v>1614</v>
      </c>
      <c r="T165" s="4">
        <v>1743</v>
      </c>
      <c r="U165" s="4">
        <v>307494</v>
      </c>
      <c r="V165" s="4">
        <v>1447</v>
      </c>
      <c r="W165" s="4">
        <v>29344</v>
      </c>
      <c r="X165" s="4">
        <v>5429</v>
      </c>
      <c r="Y165" s="4">
        <v>647</v>
      </c>
      <c r="Z165" s="4">
        <v>0</v>
      </c>
      <c r="AC165" s="4">
        <v>240903</v>
      </c>
      <c r="AD165" s="4">
        <v>18376</v>
      </c>
    </row>
    <row r="166" spans="2:30">
      <c r="N166">
        <v>1980</v>
      </c>
      <c r="O166" t="s">
        <v>43</v>
      </c>
      <c r="P166" t="s">
        <v>29</v>
      </c>
      <c r="Q166" t="s">
        <v>44</v>
      </c>
      <c r="R166" s="3">
        <f t="shared" si="221"/>
        <v>303339</v>
      </c>
      <c r="S166" s="4">
        <v>3726</v>
      </c>
      <c r="T166" s="4">
        <v>1885</v>
      </c>
      <c r="U166" s="4">
        <v>276508</v>
      </c>
      <c r="V166" s="4">
        <v>3612</v>
      </c>
      <c r="W166" s="4">
        <v>35274</v>
      </c>
      <c r="X166" s="4">
        <v>2745</v>
      </c>
      <c r="Y166" s="4">
        <v>1850</v>
      </c>
      <c r="Z166" s="4">
        <v>0</v>
      </c>
      <c r="AC166" s="4">
        <v>287236</v>
      </c>
      <c r="AD166" s="4">
        <v>16103</v>
      </c>
    </row>
    <row r="167" spans="2:30">
      <c r="N167">
        <v>1981</v>
      </c>
      <c r="O167" t="s">
        <v>43</v>
      </c>
      <c r="P167" t="s">
        <v>29</v>
      </c>
      <c r="Q167" t="s">
        <v>44</v>
      </c>
      <c r="R167" s="3">
        <f t="shared" si="221"/>
        <v>298832</v>
      </c>
      <c r="S167" s="4">
        <v>639</v>
      </c>
      <c r="T167" s="4">
        <v>1111</v>
      </c>
      <c r="U167" s="4">
        <v>333647</v>
      </c>
      <c r="V167" s="4">
        <v>2146</v>
      </c>
      <c r="W167" s="4">
        <v>56647</v>
      </c>
      <c r="X167" s="4">
        <v>673</v>
      </c>
      <c r="Y167" s="4">
        <v>103</v>
      </c>
      <c r="Z167" s="4">
        <v>0</v>
      </c>
      <c r="AC167" s="4">
        <v>277495</v>
      </c>
      <c r="AD167" s="4">
        <v>21337</v>
      </c>
    </row>
    <row r="168" spans="2:30">
      <c r="N168">
        <v>1982</v>
      </c>
      <c r="O168" t="s">
        <v>43</v>
      </c>
      <c r="P168" t="s">
        <v>29</v>
      </c>
      <c r="Q168" t="s">
        <v>44</v>
      </c>
      <c r="R168" s="3">
        <f t="shared" si="221"/>
        <v>448848</v>
      </c>
      <c r="S168" s="4">
        <v>11669</v>
      </c>
      <c r="T168" s="4">
        <v>2008</v>
      </c>
      <c r="U168" s="4">
        <v>204459</v>
      </c>
      <c r="V168" s="4">
        <v>4908</v>
      </c>
      <c r="W168" s="4">
        <v>34693</v>
      </c>
      <c r="X168" s="4">
        <v>6354</v>
      </c>
      <c r="Y168" s="4">
        <v>202</v>
      </c>
      <c r="Z168" s="4">
        <v>27</v>
      </c>
      <c r="AC168" s="4">
        <v>409690</v>
      </c>
      <c r="AD168" s="4">
        <v>39158</v>
      </c>
    </row>
    <row r="169" spans="2:30">
      <c r="N169">
        <v>1983</v>
      </c>
      <c r="O169" t="s">
        <v>43</v>
      </c>
      <c r="P169" t="s">
        <v>29</v>
      </c>
      <c r="Q169" t="s">
        <v>44</v>
      </c>
      <c r="R169" s="3">
        <f t="shared" si="221"/>
        <v>413277</v>
      </c>
      <c r="S169" s="4">
        <v>1998</v>
      </c>
      <c r="T169" s="4">
        <v>1849</v>
      </c>
      <c r="U169" s="4">
        <v>199986</v>
      </c>
      <c r="V169" s="4">
        <v>7866</v>
      </c>
      <c r="W169" s="4">
        <v>43377</v>
      </c>
      <c r="X169" s="4">
        <v>73</v>
      </c>
      <c r="Y169" s="4">
        <v>305</v>
      </c>
      <c r="Z169" s="4">
        <v>0</v>
      </c>
      <c r="AC169" s="4">
        <v>381269</v>
      </c>
      <c r="AD169" s="4">
        <v>32008</v>
      </c>
    </row>
    <row r="170" spans="2:30">
      <c r="N170">
        <v>1984</v>
      </c>
      <c r="O170" t="s">
        <v>43</v>
      </c>
      <c r="P170" t="s">
        <v>29</v>
      </c>
      <c r="Q170" t="s">
        <v>44</v>
      </c>
      <c r="R170" s="3">
        <f t="shared" si="221"/>
        <v>469104</v>
      </c>
      <c r="S170" s="4">
        <v>5694</v>
      </c>
      <c r="T170" s="4">
        <v>2292</v>
      </c>
      <c r="U170" s="4">
        <v>245480</v>
      </c>
      <c r="V170" s="4">
        <v>987</v>
      </c>
      <c r="W170" s="4">
        <v>36347</v>
      </c>
      <c r="X170" s="4">
        <v>47523</v>
      </c>
      <c r="Y170" s="4">
        <v>1352</v>
      </c>
      <c r="Z170" s="4">
        <v>0</v>
      </c>
      <c r="AC170" s="4">
        <v>454426</v>
      </c>
      <c r="AD170" s="4">
        <v>14678</v>
      </c>
    </row>
    <row r="171" spans="2:30">
      <c r="N171">
        <v>1985</v>
      </c>
      <c r="O171" t="s">
        <v>43</v>
      </c>
      <c r="P171" t="s">
        <v>29</v>
      </c>
      <c r="Q171" t="s">
        <v>44</v>
      </c>
      <c r="R171" s="3">
        <f t="shared" si="221"/>
        <v>709863</v>
      </c>
      <c r="S171" s="4">
        <v>4366</v>
      </c>
      <c r="T171" s="4">
        <v>3287</v>
      </c>
      <c r="U171" s="4">
        <v>135689</v>
      </c>
      <c r="V171" s="4">
        <v>17557</v>
      </c>
      <c r="W171" s="4">
        <v>37668</v>
      </c>
      <c r="X171" s="4">
        <v>45300</v>
      </c>
      <c r="Y171" s="4">
        <v>631</v>
      </c>
      <c r="Z171" s="4">
        <v>0</v>
      </c>
      <c r="AC171" s="4">
        <v>655752</v>
      </c>
      <c r="AD171" s="4">
        <v>54111</v>
      </c>
    </row>
    <row r="172" spans="2:30">
      <c r="N172">
        <v>1986</v>
      </c>
      <c r="O172" t="s">
        <v>43</v>
      </c>
      <c r="P172" t="s">
        <v>29</v>
      </c>
      <c r="Q172" t="s">
        <v>44</v>
      </c>
      <c r="R172" s="3">
        <f t="shared" si="221"/>
        <v>1015626</v>
      </c>
      <c r="S172" s="4">
        <v>4608</v>
      </c>
      <c r="T172" s="4">
        <v>3092</v>
      </c>
      <c r="U172" s="4">
        <v>178231</v>
      </c>
      <c r="V172" s="4">
        <v>13839</v>
      </c>
      <c r="W172" s="4">
        <v>62606</v>
      </c>
      <c r="X172" s="4">
        <v>129782</v>
      </c>
      <c r="Y172" s="4">
        <v>719</v>
      </c>
      <c r="Z172" s="4">
        <v>0</v>
      </c>
      <c r="AC172" s="4">
        <v>963405</v>
      </c>
      <c r="AD172" s="4">
        <v>52221</v>
      </c>
    </row>
    <row r="173" spans="2:30">
      <c r="N173">
        <v>1987</v>
      </c>
      <c r="O173" t="s">
        <v>43</v>
      </c>
      <c r="P173" t="s">
        <v>29</v>
      </c>
      <c r="Q173" t="s">
        <v>44</v>
      </c>
      <c r="R173" s="3">
        <f t="shared" si="221"/>
        <v>1015331</v>
      </c>
      <c r="S173" s="4">
        <v>4627</v>
      </c>
      <c r="T173" s="4">
        <v>2931</v>
      </c>
      <c r="U173" s="4">
        <v>273693</v>
      </c>
      <c r="V173" s="4">
        <v>40017</v>
      </c>
      <c r="W173" s="4">
        <v>90145</v>
      </c>
      <c r="X173" s="4">
        <v>165691</v>
      </c>
      <c r="Y173" s="4">
        <v>459</v>
      </c>
      <c r="Z173" s="4">
        <v>0</v>
      </c>
      <c r="AC173" s="4">
        <v>865850</v>
      </c>
      <c r="AD173" s="4">
        <v>149481</v>
      </c>
    </row>
    <row r="174" spans="2:30">
      <c r="N174">
        <v>1988</v>
      </c>
      <c r="O174" t="s">
        <v>43</v>
      </c>
      <c r="P174" t="s">
        <v>29</v>
      </c>
      <c r="Q174" t="s">
        <v>44</v>
      </c>
      <c r="R174" s="3">
        <f t="shared" si="221"/>
        <v>1287260</v>
      </c>
      <c r="S174" s="4">
        <v>5497</v>
      </c>
      <c r="T174" s="4">
        <v>1774</v>
      </c>
      <c r="U174" s="4">
        <v>209842</v>
      </c>
      <c r="V174" s="4">
        <v>15299</v>
      </c>
      <c r="W174" s="4">
        <v>82008</v>
      </c>
      <c r="X174" s="4">
        <v>118077</v>
      </c>
      <c r="Y174" s="4">
        <v>779</v>
      </c>
      <c r="Z174" s="4">
        <v>0</v>
      </c>
      <c r="AC174" s="4">
        <v>1020347</v>
      </c>
      <c r="AD174" s="4">
        <v>266913</v>
      </c>
    </row>
    <row r="175" spans="2:30">
      <c r="N175">
        <v>1989</v>
      </c>
      <c r="O175" t="s">
        <v>43</v>
      </c>
      <c r="P175" t="s">
        <v>29</v>
      </c>
      <c r="Q175" t="s">
        <v>44</v>
      </c>
      <c r="R175" s="3">
        <f t="shared" si="221"/>
        <v>1247234</v>
      </c>
      <c r="S175" s="4">
        <v>5722</v>
      </c>
      <c r="T175" s="4">
        <v>7159</v>
      </c>
      <c r="U175" s="4">
        <v>304923</v>
      </c>
      <c r="V175" s="4">
        <v>106329</v>
      </c>
      <c r="W175" s="4">
        <v>121494</v>
      </c>
      <c r="X175" s="4">
        <v>56500</v>
      </c>
      <c r="Y175" s="4">
        <v>279</v>
      </c>
      <c r="Z175" s="4">
        <v>0</v>
      </c>
      <c r="AC175" s="4">
        <v>1160854</v>
      </c>
      <c r="AD175" s="4">
        <v>86380</v>
      </c>
    </row>
    <row r="176" spans="2:30">
      <c r="N176">
        <v>1990</v>
      </c>
      <c r="O176" t="s">
        <v>43</v>
      </c>
      <c r="P176" t="s">
        <v>29</v>
      </c>
      <c r="Q176" t="s">
        <v>44</v>
      </c>
      <c r="R176" s="3">
        <f t="shared" si="221"/>
        <v>1106663</v>
      </c>
      <c r="S176" s="4">
        <v>3352</v>
      </c>
      <c r="T176" s="4">
        <v>6458</v>
      </c>
      <c r="U176" s="4">
        <v>390583</v>
      </c>
      <c r="V176" s="4">
        <v>75549</v>
      </c>
      <c r="W176" s="4">
        <v>92061</v>
      </c>
      <c r="X176" s="4">
        <v>133100</v>
      </c>
      <c r="Y176" s="4">
        <v>1011</v>
      </c>
      <c r="Z176" s="4">
        <v>0</v>
      </c>
      <c r="AC176" s="4">
        <v>947611</v>
      </c>
      <c r="AD176" s="4">
        <v>159052</v>
      </c>
    </row>
    <row r="177" spans="14:30">
      <c r="N177">
        <v>1991</v>
      </c>
      <c r="O177" t="s">
        <v>43</v>
      </c>
      <c r="P177" t="s">
        <v>29</v>
      </c>
      <c r="Q177" t="s">
        <v>44</v>
      </c>
      <c r="R177" s="3">
        <f t="shared" si="221"/>
        <v>1141862</v>
      </c>
      <c r="S177" s="4">
        <v>5831</v>
      </c>
      <c r="T177" s="4">
        <v>5825</v>
      </c>
      <c r="U177" s="4">
        <v>407389</v>
      </c>
      <c r="V177" s="4">
        <v>44187</v>
      </c>
      <c r="W177" s="4">
        <v>100316</v>
      </c>
      <c r="X177" s="4">
        <v>86403</v>
      </c>
      <c r="Y177" s="4">
        <v>1817</v>
      </c>
      <c r="Z177" s="4">
        <v>0</v>
      </c>
      <c r="AC177" s="4">
        <v>1064643</v>
      </c>
      <c r="AD177" s="4">
        <v>77219</v>
      </c>
    </row>
    <row r="178" spans="14:30">
      <c r="N178">
        <v>1992</v>
      </c>
      <c r="O178" t="s">
        <v>43</v>
      </c>
      <c r="P178" t="s">
        <v>29</v>
      </c>
      <c r="Q178" t="s">
        <v>44</v>
      </c>
      <c r="R178" s="3">
        <f t="shared" si="221"/>
        <v>1594054</v>
      </c>
      <c r="S178" s="4">
        <v>2020</v>
      </c>
      <c r="T178" s="4">
        <v>6511</v>
      </c>
      <c r="U178" s="4">
        <v>352119</v>
      </c>
      <c r="V178" s="4">
        <v>59401</v>
      </c>
      <c r="W178" s="4">
        <v>112577</v>
      </c>
      <c r="X178" s="4">
        <v>190095</v>
      </c>
      <c r="Y178" s="4">
        <v>446</v>
      </c>
      <c r="Z178" s="4">
        <v>0</v>
      </c>
      <c r="AC178" s="4">
        <v>1438786</v>
      </c>
      <c r="AD178" s="4">
        <v>155268</v>
      </c>
    </row>
    <row r="179" spans="14:30">
      <c r="N179">
        <v>1993</v>
      </c>
      <c r="O179" t="s">
        <v>43</v>
      </c>
      <c r="P179" t="s">
        <v>29</v>
      </c>
      <c r="Q179" t="s">
        <v>44</v>
      </c>
      <c r="R179" s="3">
        <f t="shared" si="221"/>
        <v>1348175</v>
      </c>
      <c r="S179" s="4">
        <v>639</v>
      </c>
      <c r="T179" s="4">
        <v>6150</v>
      </c>
      <c r="U179" s="4">
        <v>166490</v>
      </c>
      <c r="V179" s="4">
        <v>55179</v>
      </c>
      <c r="W179" s="4">
        <v>75699</v>
      </c>
      <c r="X179" s="4">
        <v>113908</v>
      </c>
      <c r="Y179" s="4">
        <v>0</v>
      </c>
      <c r="Z179" s="4">
        <v>0</v>
      </c>
      <c r="AC179" s="4">
        <v>1191675</v>
      </c>
      <c r="AD179" s="4">
        <v>156500</v>
      </c>
    </row>
    <row r="180" spans="14:30">
      <c r="N180">
        <v>1994</v>
      </c>
      <c r="O180" t="s">
        <v>43</v>
      </c>
      <c r="P180" t="s">
        <v>29</v>
      </c>
      <c r="Q180" t="s">
        <v>44</v>
      </c>
      <c r="R180" s="3">
        <f t="shared" si="221"/>
        <v>1423411</v>
      </c>
      <c r="S180" s="4">
        <v>7357</v>
      </c>
      <c r="T180" s="4">
        <v>6489</v>
      </c>
      <c r="U180" s="4">
        <v>111045</v>
      </c>
      <c r="V180" s="4">
        <v>37537</v>
      </c>
      <c r="W180" s="4">
        <v>25842</v>
      </c>
      <c r="X180" s="4">
        <v>146427</v>
      </c>
      <c r="Y180" s="4">
        <v>3207</v>
      </c>
      <c r="Z180" s="4">
        <v>0</v>
      </c>
      <c r="AC180" s="4">
        <v>1196398</v>
      </c>
      <c r="AD180" s="4">
        <v>227013</v>
      </c>
    </row>
    <row r="181" spans="14:30">
      <c r="N181">
        <v>1995</v>
      </c>
      <c r="O181" t="s">
        <v>43</v>
      </c>
      <c r="P181" t="s">
        <v>29</v>
      </c>
      <c r="Q181" t="s">
        <v>44</v>
      </c>
      <c r="R181" s="3">
        <f t="shared" si="221"/>
        <v>1729143</v>
      </c>
      <c r="S181" s="4">
        <v>5000</v>
      </c>
      <c r="T181" s="4">
        <v>5941</v>
      </c>
      <c r="U181" s="4">
        <v>145756</v>
      </c>
      <c r="V181" s="4">
        <v>299116</v>
      </c>
      <c r="W181" s="4">
        <v>56477</v>
      </c>
      <c r="X181" s="4">
        <v>449107</v>
      </c>
      <c r="Y181" s="4">
        <v>6543</v>
      </c>
      <c r="Z181" s="4">
        <v>0</v>
      </c>
      <c r="AC181" s="4">
        <v>1491310</v>
      </c>
      <c r="AD181" s="4">
        <v>237833</v>
      </c>
    </row>
    <row r="182" spans="14:30">
      <c r="N182">
        <v>1996</v>
      </c>
      <c r="O182" t="s">
        <v>43</v>
      </c>
      <c r="P182" t="s">
        <v>29</v>
      </c>
      <c r="Q182" t="s">
        <v>44</v>
      </c>
      <c r="R182" s="3">
        <f t="shared" si="221"/>
        <v>1374871</v>
      </c>
      <c r="S182" s="4">
        <v>13841</v>
      </c>
      <c r="T182" s="4">
        <v>6529</v>
      </c>
      <c r="U182" s="4">
        <v>154913</v>
      </c>
      <c r="V182" s="4">
        <v>46408</v>
      </c>
      <c r="W182" s="4">
        <v>64067</v>
      </c>
      <c r="X182" s="4">
        <v>451316</v>
      </c>
      <c r="Y182" s="4">
        <v>6835</v>
      </c>
      <c r="Z182" s="4">
        <v>0</v>
      </c>
      <c r="AC182" s="4">
        <v>1233579</v>
      </c>
      <c r="AD182" s="4">
        <v>141292</v>
      </c>
    </row>
    <row r="183" spans="14:30">
      <c r="N183">
        <v>1997</v>
      </c>
      <c r="O183" t="s">
        <v>43</v>
      </c>
      <c r="P183" t="s">
        <v>29</v>
      </c>
      <c r="Q183" t="s">
        <v>44</v>
      </c>
      <c r="R183" s="3">
        <f t="shared" si="221"/>
        <v>1281837</v>
      </c>
      <c r="S183" s="4">
        <v>1839</v>
      </c>
      <c r="T183" s="4">
        <v>1229</v>
      </c>
      <c r="U183" s="4">
        <v>145622</v>
      </c>
      <c r="V183" s="4">
        <v>83668</v>
      </c>
      <c r="W183" s="4">
        <v>61096</v>
      </c>
      <c r="X183" s="4">
        <v>486395</v>
      </c>
      <c r="Y183" s="4">
        <v>6620</v>
      </c>
      <c r="Z183" s="4">
        <v>0</v>
      </c>
      <c r="AC183" s="4">
        <v>1195851</v>
      </c>
      <c r="AD183" s="4">
        <v>85986</v>
      </c>
    </row>
    <row r="184" spans="14:30">
      <c r="N184">
        <v>1998</v>
      </c>
      <c r="O184" t="s">
        <v>43</v>
      </c>
      <c r="P184" t="s">
        <v>29</v>
      </c>
      <c r="Q184" t="s">
        <v>44</v>
      </c>
      <c r="R184" s="3">
        <f t="shared" si="221"/>
        <v>1393258</v>
      </c>
      <c r="S184" s="4">
        <v>19847</v>
      </c>
      <c r="T184" s="4">
        <v>3377</v>
      </c>
      <c r="U184" s="4">
        <v>102091</v>
      </c>
      <c r="V184" s="4">
        <v>115317</v>
      </c>
      <c r="W184" s="4">
        <v>48751</v>
      </c>
      <c r="X184" s="4">
        <v>499996</v>
      </c>
      <c r="Y184" s="4">
        <v>5005</v>
      </c>
      <c r="Z184" s="4">
        <v>0</v>
      </c>
      <c r="AC184" s="4">
        <v>1331097</v>
      </c>
      <c r="AD184" s="4">
        <v>62161</v>
      </c>
    </row>
    <row r="185" spans="14:30">
      <c r="N185">
        <v>1999</v>
      </c>
      <c r="O185" t="s">
        <v>43</v>
      </c>
      <c r="P185" t="s">
        <v>29</v>
      </c>
      <c r="Q185" t="s">
        <v>44</v>
      </c>
      <c r="R185" s="3">
        <f t="shared" si="221"/>
        <v>1093145</v>
      </c>
      <c r="S185" s="4">
        <v>2602</v>
      </c>
      <c r="T185" s="4">
        <v>3247</v>
      </c>
      <c r="U185" s="4">
        <v>97651</v>
      </c>
      <c r="V185" s="4">
        <v>24624</v>
      </c>
      <c r="W185" s="4">
        <v>57051</v>
      </c>
      <c r="X185" s="4">
        <v>678962</v>
      </c>
      <c r="Y185" s="4">
        <v>7711</v>
      </c>
      <c r="Z185" s="4">
        <v>0</v>
      </c>
      <c r="AC185" s="4">
        <v>1026646</v>
      </c>
      <c r="AD185" s="4">
        <v>66499</v>
      </c>
    </row>
    <row r="186" spans="14:30">
      <c r="N186">
        <v>2000</v>
      </c>
      <c r="O186" t="s">
        <v>43</v>
      </c>
      <c r="P186" t="s">
        <v>29</v>
      </c>
      <c r="Q186" t="s">
        <v>44</v>
      </c>
      <c r="R186" s="3">
        <f t="shared" si="221"/>
        <v>1034788</v>
      </c>
      <c r="S186" s="4">
        <v>18</v>
      </c>
      <c r="T186" s="4">
        <v>3013</v>
      </c>
      <c r="U186" s="4">
        <v>93601</v>
      </c>
      <c r="V186" s="4">
        <v>35106</v>
      </c>
      <c r="W186" s="4">
        <v>38932</v>
      </c>
      <c r="X186" s="4">
        <v>662669</v>
      </c>
      <c r="Y186" s="4">
        <v>3371</v>
      </c>
      <c r="Z186" s="4">
        <v>0</v>
      </c>
      <c r="AC186" s="4">
        <v>1012921</v>
      </c>
      <c r="AD186" s="4">
        <v>21867</v>
      </c>
    </row>
    <row r="187" spans="14:30">
      <c r="R187" s="3"/>
      <c r="S187" s="6"/>
      <c r="T187" s="6"/>
      <c r="U187" s="6"/>
      <c r="V187" s="6"/>
      <c r="W187" s="6"/>
      <c r="X187" s="6"/>
      <c r="Y187" s="6"/>
      <c r="Z187" s="6"/>
      <c r="AC187" s="6"/>
      <c r="AD187" s="6"/>
    </row>
    <row r="188" spans="14:30">
      <c r="N188">
        <v>2002</v>
      </c>
      <c r="O188" t="s">
        <v>43</v>
      </c>
      <c r="P188" t="s">
        <v>29</v>
      </c>
      <c r="Q188" t="s">
        <v>44</v>
      </c>
      <c r="R188" s="3">
        <f t="shared" si="221"/>
        <v>1682086</v>
      </c>
      <c r="S188" s="4">
        <v>11921</v>
      </c>
      <c r="T188" s="4">
        <v>336</v>
      </c>
      <c r="U188" s="4">
        <v>173442</v>
      </c>
      <c r="V188" s="4">
        <v>29846</v>
      </c>
      <c r="W188" s="4">
        <v>80092</v>
      </c>
      <c r="X188" s="4">
        <v>821947</v>
      </c>
      <c r="Y188" s="4">
        <v>928</v>
      </c>
      <c r="Z188" s="4">
        <v>0</v>
      </c>
      <c r="AC188" s="4">
        <v>1522940</v>
      </c>
      <c r="AD188" s="4">
        <v>159146</v>
      </c>
    </row>
    <row r="189" spans="14:30">
      <c r="R189" s="3"/>
      <c r="S189" s="6"/>
      <c r="T189" s="6"/>
      <c r="U189" s="6"/>
      <c r="V189" s="6"/>
      <c r="W189" s="6"/>
      <c r="X189" s="6"/>
      <c r="Y189" s="6"/>
      <c r="Z189" s="6"/>
      <c r="AC189" s="6"/>
      <c r="AD189" s="6"/>
    </row>
    <row r="190" spans="14:30">
      <c r="N190">
        <v>2004</v>
      </c>
      <c r="O190" t="s">
        <v>43</v>
      </c>
      <c r="P190" t="s">
        <v>29</v>
      </c>
      <c r="Q190" t="s">
        <v>44</v>
      </c>
      <c r="R190" s="3">
        <f t="shared" si="221"/>
        <v>1698359</v>
      </c>
      <c r="S190" s="4">
        <v>11825</v>
      </c>
      <c r="T190" s="4">
        <v>4458</v>
      </c>
      <c r="U190" s="4">
        <v>256431</v>
      </c>
      <c r="V190" s="4">
        <v>101703</v>
      </c>
      <c r="W190" s="4">
        <v>149685</v>
      </c>
      <c r="X190" s="4">
        <v>693794</v>
      </c>
      <c r="Y190" s="4">
        <v>5548</v>
      </c>
      <c r="Z190" s="4">
        <v>0</v>
      </c>
      <c r="AC190" s="4">
        <v>1232069</v>
      </c>
      <c r="AD190" s="4">
        <v>466290</v>
      </c>
    </row>
    <row r="191" spans="14:30">
      <c r="N191">
        <v>2005</v>
      </c>
      <c r="O191" t="s">
        <v>43</v>
      </c>
      <c r="P191" t="s">
        <v>29</v>
      </c>
      <c r="Q191" t="s">
        <v>44</v>
      </c>
      <c r="R191" s="3">
        <f t="shared" si="221"/>
        <v>1486542</v>
      </c>
      <c r="S191" s="4">
        <v>437</v>
      </c>
      <c r="T191" s="4">
        <v>6835</v>
      </c>
      <c r="U191" s="4">
        <v>280134</v>
      </c>
      <c r="V191" s="4">
        <v>113845</v>
      </c>
      <c r="W191" s="4">
        <v>141424</v>
      </c>
      <c r="X191" s="4">
        <v>705800</v>
      </c>
      <c r="Y191" s="4">
        <v>1794</v>
      </c>
      <c r="Z191" s="4">
        <v>0</v>
      </c>
      <c r="AC191" s="4">
        <v>1129575</v>
      </c>
      <c r="AD191" s="4">
        <v>356967</v>
      </c>
    </row>
    <row r="192" spans="14:30">
      <c r="N192">
        <v>2006</v>
      </c>
      <c r="O192" t="s">
        <v>43</v>
      </c>
      <c r="P192" t="s">
        <v>29</v>
      </c>
      <c r="Q192" t="s">
        <v>44</v>
      </c>
      <c r="R192" s="3">
        <f t="shared" si="221"/>
        <v>1638965</v>
      </c>
      <c r="S192" s="4">
        <v>35686</v>
      </c>
      <c r="T192" s="4">
        <v>3875</v>
      </c>
      <c r="U192" s="4">
        <v>234622</v>
      </c>
      <c r="V192" s="4">
        <v>77334</v>
      </c>
      <c r="W192" s="4">
        <v>160000</v>
      </c>
      <c r="X192" s="4">
        <v>436460</v>
      </c>
      <c r="Y192" s="4">
        <v>6700</v>
      </c>
      <c r="Z192" s="4">
        <v>0</v>
      </c>
      <c r="AC192" s="4">
        <v>1366566</v>
      </c>
      <c r="AD192" s="4">
        <v>272399</v>
      </c>
    </row>
    <row r="193" spans="14:30">
      <c r="N193">
        <v>2007</v>
      </c>
      <c r="R193" s="3">
        <f t="shared" si="221"/>
        <v>1815007</v>
      </c>
      <c r="S193" s="9">
        <v>20393</v>
      </c>
      <c r="T193" s="9">
        <v>14744</v>
      </c>
      <c r="U193" s="9">
        <v>206771</v>
      </c>
      <c r="V193" s="9">
        <v>140824</v>
      </c>
      <c r="W193" s="9">
        <v>179289</v>
      </c>
      <c r="X193" s="9">
        <v>232100</v>
      </c>
      <c r="Y193" s="9">
        <v>467</v>
      </c>
      <c r="Z193" s="9"/>
      <c r="AC193" s="9">
        <v>1645854</v>
      </c>
      <c r="AD193" s="9">
        <v>169153</v>
      </c>
    </row>
    <row r="194" spans="14:30">
      <c r="N194">
        <v>2008</v>
      </c>
      <c r="R194" s="3">
        <f t="shared" si="221"/>
        <v>1950160</v>
      </c>
      <c r="S194" s="9">
        <v>1418</v>
      </c>
      <c r="T194" s="9">
        <v>20665</v>
      </c>
      <c r="U194" s="9">
        <v>326250</v>
      </c>
      <c r="V194" s="9">
        <v>109963</v>
      </c>
      <c r="W194" s="9">
        <v>224050</v>
      </c>
      <c r="X194" s="9">
        <v>458800</v>
      </c>
      <c r="Y194" s="9">
        <v>4649</v>
      </c>
      <c r="Z194" s="9"/>
      <c r="AC194" s="9">
        <v>1812655</v>
      </c>
      <c r="AD194" s="9">
        <v>137505</v>
      </c>
    </row>
    <row r="195" spans="14:30">
      <c r="N195">
        <v>2009</v>
      </c>
      <c r="R195" s="3">
        <f t="shared" si="221"/>
        <v>1942501</v>
      </c>
      <c r="S195" s="9">
        <v>7373</v>
      </c>
      <c r="T195" s="9">
        <v>11310</v>
      </c>
      <c r="U195" s="9">
        <v>384193</v>
      </c>
      <c r="V195" s="9">
        <v>76918</v>
      </c>
      <c r="W195" s="9">
        <v>160408</v>
      </c>
      <c r="X195" s="9">
        <v>539000</v>
      </c>
      <c r="Y195" s="9">
        <v>11816</v>
      </c>
      <c r="Z195" s="9"/>
      <c r="AC195" s="9">
        <v>1695297</v>
      </c>
      <c r="AD195" s="9">
        <v>247204</v>
      </c>
    </row>
    <row r="196" spans="14:30">
      <c r="N196">
        <v>2010</v>
      </c>
      <c r="R196" s="3">
        <f t="shared" si="221"/>
        <v>2152359</v>
      </c>
      <c r="S196" s="9">
        <v>13478</v>
      </c>
      <c r="T196" s="9">
        <v>17380</v>
      </c>
      <c r="U196" s="9">
        <v>351432</v>
      </c>
      <c r="V196" s="9">
        <v>94640</v>
      </c>
      <c r="W196" s="9">
        <v>197811</v>
      </c>
      <c r="X196" s="9">
        <v>633800</v>
      </c>
      <c r="Y196" s="9">
        <v>43004</v>
      </c>
      <c r="Z196" s="9"/>
      <c r="AC196" s="9">
        <v>1854931</v>
      </c>
      <c r="AD196" s="9">
        <v>297428</v>
      </c>
    </row>
    <row r="197" spans="14:30">
      <c r="N197">
        <v>2011</v>
      </c>
      <c r="R197" s="3">
        <f t="shared" si="221"/>
        <v>2686094</v>
      </c>
      <c r="S197" s="9">
        <v>60</v>
      </c>
      <c r="T197" s="9">
        <v>21487</v>
      </c>
      <c r="U197" s="9">
        <v>402519</v>
      </c>
      <c r="V197" s="9">
        <v>39391</v>
      </c>
      <c r="W197" s="9">
        <v>178356</v>
      </c>
      <c r="X197" s="9">
        <v>56470</v>
      </c>
      <c r="Y197" s="9">
        <v>32241</v>
      </c>
      <c r="Z197" s="9"/>
      <c r="AC197" s="9">
        <v>1942188</v>
      </c>
      <c r="AD197" s="9">
        <v>743906</v>
      </c>
    </row>
    <row r="198" spans="14:30">
      <c r="N198">
        <v>2012</v>
      </c>
      <c r="R198" s="3">
        <f t="shared" si="221"/>
        <v>2539113</v>
      </c>
      <c r="S198" s="9"/>
      <c r="T198" s="9">
        <v>40978</v>
      </c>
      <c r="U198" s="9">
        <v>326811</v>
      </c>
      <c r="V198" s="9">
        <v>27634</v>
      </c>
      <c r="W198" s="9">
        <v>151787</v>
      </c>
      <c r="X198" s="9">
        <v>349600</v>
      </c>
      <c r="Y198" s="9">
        <v>33681</v>
      </c>
      <c r="Z198" s="9"/>
      <c r="AC198" s="9">
        <v>1627322</v>
      </c>
      <c r="AD198" s="9">
        <v>911791</v>
      </c>
    </row>
    <row r="199" spans="14:30">
      <c r="S199" s="6"/>
      <c r="T199" s="6"/>
      <c r="U199" s="6"/>
      <c r="V199" s="6"/>
      <c r="W199" s="6"/>
      <c r="X199" s="6"/>
      <c r="Y199" s="6"/>
      <c r="Z199" s="6"/>
      <c r="AC199" s="6"/>
      <c r="AD199" s="6"/>
    </row>
    <row r="200" spans="14:30">
      <c r="S200" s="6"/>
      <c r="T200" s="6"/>
      <c r="U200" s="6"/>
      <c r="V200" s="6"/>
      <c r="W200" s="6"/>
      <c r="X200" s="6"/>
      <c r="Y200" s="6"/>
      <c r="Z200" s="6"/>
      <c r="AC200" s="6"/>
      <c r="AD200" s="6"/>
    </row>
    <row r="201" spans="14:30">
      <c r="S201" s="6"/>
      <c r="T201" s="6"/>
      <c r="U201" s="6"/>
      <c r="V201" s="6"/>
      <c r="W201" s="6"/>
      <c r="X201" s="6"/>
      <c r="Y201" s="6"/>
      <c r="Z201" s="6"/>
      <c r="AC201" s="6"/>
      <c r="AD201" s="6"/>
    </row>
    <row r="202" spans="14:30">
      <c r="S202" s="6"/>
      <c r="T202" s="6"/>
      <c r="U202" s="6"/>
      <c r="V202" s="6"/>
      <c r="W202" s="6"/>
      <c r="X202" s="6"/>
      <c r="Y202" s="6"/>
      <c r="Z202" s="6"/>
      <c r="AC202" s="6"/>
      <c r="AD202" s="6"/>
    </row>
    <row r="203" spans="14:30">
      <c r="S203" s="6"/>
      <c r="T203" s="6"/>
      <c r="U203" s="6"/>
      <c r="V203" s="6"/>
      <c r="W203" s="6"/>
      <c r="X203" s="6"/>
      <c r="Y203" s="6"/>
      <c r="Z203" s="6"/>
      <c r="AC203" s="6"/>
      <c r="AD203" s="6"/>
    </row>
    <row r="204" spans="14:30">
      <c r="N204">
        <v>1972</v>
      </c>
      <c r="O204" t="s">
        <v>41</v>
      </c>
      <c r="P204" t="s">
        <v>29</v>
      </c>
      <c r="Q204" t="s">
        <v>42</v>
      </c>
      <c r="R204" s="3">
        <f t="shared" ref="R204:R240" si="222">+AC204+AD204</f>
        <v>726755</v>
      </c>
      <c r="S204" s="4">
        <v>77458</v>
      </c>
      <c r="T204" s="4">
        <v>166947</v>
      </c>
      <c r="U204" s="4">
        <v>361903</v>
      </c>
      <c r="V204" s="4">
        <v>19265</v>
      </c>
      <c r="W204" s="4">
        <v>91152</v>
      </c>
      <c r="X204" s="4">
        <v>95686</v>
      </c>
      <c r="Y204" s="4">
        <v>1332</v>
      </c>
      <c r="Z204" s="4">
        <v>0</v>
      </c>
      <c r="AC204" s="4">
        <v>726755</v>
      </c>
      <c r="AD204" s="4">
        <v>0</v>
      </c>
    </row>
    <row r="205" spans="14:30">
      <c r="N205">
        <v>1977</v>
      </c>
      <c r="O205" t="s">
        <v>41</v>
      </c>
      <c r="P205" t="s">
        <v>29</v>
      </c>
      <c r="Q205" t="s">
        <v>42</v>
      </c>
      <c r="R205" s="3">
        <f t="shared" si="222"/>
        <v>497901</v>
      </c>
      <c r="S205" s="4">
        <v>25762</v>
      </c>
      <c r="T205" s="4">
        <v>57454</v>
      </c>
      <c r="U205" s="4">
        <v>566409</v>
      </c>
      <c r="V205" s="4">
        <v>29374</v>
      </c>
      <c r="W205" s="4">
        <v>95555</v>
      </c>
      <c r="X205" s="4">
        <v>459606</v>
      </c>
      <c r="Y205" s="4">
        <v>200268</v>
      </c>
      <c r="Z205" s="4">
        <v>0</v>
      </c>
      <c r="AC205" s="4">
        <v>475797</v>
      </c>
      <c r="AD205" s="4">
        <v>22104</v>
      </c>
    </row>
    <row r="206" spans="14:30">
      <c r="N206">
        <v>1978</v>
      </c>
      <c r="O206" t="s">
        <v>41</v>
      </c>
      <c r="P206" t="s">
        <v>29</v>
      </c>
      <c r="Q206" t="s">
        <v>42</v>
      </c>
      <c r="R206" s="3">
        <f t="shared" si="222"/>
        <v>645070</v>
      </c>
      <c r="S206" s="4">
        <v>15349</v>
      </c>
      <c r="T206" s="4">
        <v>40872</v>
      </c>
      <c r="U206" s="4">
        <v>554275</v>
      </c>
      <c r="V206" s="4">
        <v>22323</v>
      </c>
      <c r="W206" s="4">
        <v>138099</v>
      </c>
      <c r="X206" s="4">
        <v>246790</v>
      </c>
      <c r="Y206" s="4">
        <v>182088</v>
      </c>
      <c r="Z206" s="4">
        <v>0</v>
      </c>
      <c r="AC206" s="4">
        <v>620157</v>
      </c>
      <c r="AD206" s="4">
        <v>24913</v>
      </c>
    </row>
    <row r="207" spans="14:30">
      <c r="N207">
        <v>1979</v>
      </c>
      <c r="O207" t="s">
        <v>41</v>
      </c>
      <c r="P207" t="s">
        <v>29</v>
      </c>
      <c r="Q207" t="s">
        <v>42</v>
      </c>
      <c r="R207" s="3">
        <f t="shared" si="222"/>
        <v>893726</v>
      </c>
      <c r="S207" s="4">
        <v>47223</v>
      </c>
      <c r="T207" s="4">
        <v>63937</v>
      </c>
      <c r="U207" s="4">
        <v>628385</v>
      </c>
      <c r="V207" s="4">
        <v>58543</v>
      </c>
      <c r="W207" s="4">
        <v>105731</v>
      </c>
      <c r="X207" s="4">
        <v>255298</v>
      </c>
      <c r="Y207" s="4">
        <v>174853</v>
      </c>
      <c r="Z207" s="4">
        <v>0</v>
      </c>
      <c r="AC207" s="4">
        <v>868567</v>
      </c>
      <c r="AD207" s="4">
        <v>25159</v>
      </c>
    </row>
    <row r="208" spans="14:30">
      <c r="N208">
        <v>1980</v>
      </c>
      <c r="O208" t="s">
        <v>41</v>
      </c>
      <c r="P208" t="s">
        <v>29</v>
      </c>
      <c r="Q208" t="s">
        <v>42</v>
      </c>
      <c r="R208" s="3">
        <f t="shared" si="222"/>
        <v>984492</v>
      </c>
      <c r="S208" s="4">
        <v>26515</v>
      </c>
      <c r="T208" s="4">
        <v>120191</v>
      </c>
      <c r="U208" s="4">
        <v>799062</v>
      </c>
      <c r="V208" s="4">
        <v>22012</v>
      </c>
      <c r="W208" s="4">
        <v>103447</v>
      </c>
      <c r="X208" s="4">
        <v>351633</v>
      </c>
      <c r="Y208" s="4">
        <v>94275</v>
      </c>
      <c r="Z208" s="4">
        <v>0</v>
      </c>
      <c r="AC208" s="4">
        <v>947788</v>
      </c>
      <c r="AD208" s="4">
        <v>36704</v>
      </c>
    </row>
    <row r="209" spans="14:30">
      <c r="N209">
        <v>1981</v>
      </c>
      <c r="O209" t="s">
        <v>41</v>
      </c>
      <c r="P209" t="s">
        <v>29</v>
      </c>
      <c r="Q209" t="s">
        <v>42</v>
      </c>
      <c r="R209" s="3">
        <f t="shared" si="222"/>
        <v>1341352</v>
      </c>
      <c r="S209" s="4">
        <v>40161</v>
      </c>
      <c r="T209" s="4">
        <v>80459</v>
      </c>
      <c r="U209" s="4">
        <v>667967</v>
      </c>
      <c r="V209" s="4">
        <v>43295</v>
      </c>
      <c r="W209" s="4">
        <v>103073</v>
      </c>
      <c r="X209" s="4">
        <v>541039</v>
      </c>
      <c r="Y209" s="4">
        <v>82911</v>
      </c>
      <c r="Z209" s="4">
        <v>0</v>
      </c>
      <c r="AC209" s="4">
        <v>1277614</v>
      </c>
      <c r="AD209" s="4">
        <v>63738</v>
      </c>
    </row>
    <row r="210" spans="14:30">
      <c r="N210">
        <v>1982</v>
      </c>
      <c r="O210" t="s">
        <v>41</v>
      </c>
      <c r="P210" t="s">
        <v>29</v>
      </c>
      <c r="Q210" t="s">
        <v>42</v>
      </c>
      <c r="R210" s="3">
        <f t="shared" si="222"/>
        <v>1045326</v>
      </c>
      <c r="S210" s="4">
        <v>25048</v>
      </c>
      <c r="T210" s="4">
        <v>71665</v>
      </c>
      <c r="U210" s="4">
        <v>626941</v>
      </c>
      <c r="V210" s="4">
        <v>55911</v>
      </c>
      <c r="W210" s="4">
        <v>100712</v>
      </c>
      <c r="X210" s="4">
        <v>562207</v>
      </c>
      <c r="Y210" s="4">
        <v>82114</v>
      </c>
      <c r="Z210" s="4">
        <v>0</v>
      </c>
      <c r="AC210" s="4">
        <v>1012440</v>
      </c>
      <c r="AD210" s="4">
        <v>32886</v>
      </c>
    </row>
    <row r="211" spans="14:30">
      <c r="N211">
        <v>1983</v>
      </c>
      <c r="O211" t="s">
        <v>41</v>
      </c>
      <c r="P211" t="s">
        <v>29</v>
      </c>
      <c r="Q211" t="s">
        <v>42</v>
      </c>
      <c r="R211" s="3">
        <f t="shared" si="222"/>
        <v>1114976</v>
      </c>
      <c r="S211" s="4">
        <v>45847</v>
      </c>
      <c r="T211" s="4">
        <v>45041</v>
      </c>
      <c r="U211" s="4">
        <v>729642</v>
      </c>
      <c r="V211" s="4">
        <v>74288</v>
      </c>
      <c r="W211" s="4">
        <v>137340</v>
      </c>
      <c r="X211" s="4">
        <v>521778</v>
      </c>
      <c r="Y211" s="4">
        <v>54421</v>
      </c>
      <c r="Z211" s="4">
        <v>0</v>
      </c>
      <c r="AC211" s="4">
        <v>1052662</v>
      </c>
      <c r="AD211" s="4">
        <v>62314</v>
      </c>
    </row>
    <row r="212" spans="14:30">
      <c r="N212">
        <v>1984</v>
      </c>
      <c r="O212" t="s">
        <v>41</v>
      </c>
      <c r="P212" t="s">
        <v>29</v>
      </c>
      <c r="Q212" t="s">
        <v>42</v>
      </c>
      <c r="R212" s="3">
        <f t="shared" si="222"/>
        <v>1168561</v>
      </c>
      <c r="S212" s="4">
        <v>14444</v>
      </c>
      <c r="T212" s="4">
        <v>63786</v>
      </c>
      <c r="U212" s="4">
        <v>699110</v>
      </c>
      <c r="V212" s="4">
        <v>113983</v>
      </c>
      <c r="W212" s="4">
        <v>128269</v>
      </c>
      <c r="X212" s="4">
        <v>543254</v>
      </c>
      <c r="Y212" s="4">
        <v>0</v>
      </c>
      <c r="Z212" s="4">
        <v>0</v>
      </c>
      <c r="AC212" s="4">
        <v>1114663</v>
      </c>
      <c r="AD212" s="4">
        <v>53898</v>
      </c>
    </row>
    <row r="213" spans="14:30">
      <c r="N213">
        <v>1985</v>
      </c>
      <c r="O213" t="s">
        <v>41</v>
      </c>
      <c r="P213" t="s">
        <v>29</v>
      </c>
      <c r="Q213" t="s">
        <v>42</v>
      </c>
      <c r="R213" s="3">
        <f t="shared" si="222"/>
        <v>1452848</v>
      </c>
      <c r="S213" s="4">
        <v>35354</v>
      </c>
      <c r="T213" s="4">
        <v>65341</v>
      </c>
      <c r="U213" s="4">
        <v>696411</v>
      </c>
      <c r="V213" s="4">
        <v>155892</v>
      </c>
      <c r="W213" s="4">
        <v>113631</v>
      </c>
      <c r="X213" s="4">
        <v>529398</v>
      </c>
      <c r="Y213" s="4">
        <v>31538</v>
      </c>
      <c r="Z213" s="4">
        <v>0</v>
      </c>
      <c r="AC213" s="4">
        <v>1370970</v>
      </c>
      <c r="AD213" s="4">
        <v>81878</v>
      </c>
    </row>
    <row r="214" spans="14:30">
      <c r="N214">
        <v>1986</v>
      </c>
      <c r="O214" t="s">
        <v>41</v>
      </c>
      <c r="P214" t="s">
        <v>29</v>
      </c>
      <c r="Q214" t="s">
        <v>42</v>
      </c>
      <c r="R214" s="3">
        <f t="shared" si="222"/>
        <v>1639281</v>
      </c>
      <c r="S214" s="4">
        <v>60726</v>
      </c>
      <c r="T214" s="4">
        <v>123376</v>
      </c>
      <c r="U214" s="4">
        <v>786848</v>
      </c>
      <c r="V214" s="4">
        <v>197598</v>
      </c>
      <c r="W214" s="4">
        <v>274478</v>
      </c>
      <c r="X214" s="4">
        <v>288288</v>
      </c>
      <c r="Y214" s="4">
        <v>101053</v>
      </c>
      <c r="Z214" s="4">
        <v>0</v>
      </c>
      <c r="AC214" s="4">
        <v>1565340</v>
      </c>
      <c r="AD214" s="4">
        <v>73941</v>
      </c>
    </row>
    <row r="215" spans="14:30">
      <c r="N215">
        <v>1987</v>
      </c>
      <c r="O215" t="s">
        <v>41</v>
      </c>
      <c r="P215" t="s">
        <v>29</v>
      </c>
      <c r="Q215" t="s">
        <v>42</v>
      </c>
      <c r="R215" s="3">
        <f t="shared" si="222"/>
        <v>1801091</v>
      </c>
      <c r="S215" s="4">
        <v>88161</v>
      </c>
      <c r="T215" s="4">
        <v>207216</v>
      </c>
      <c r="U215" s="4">
        <v>799519</v>
      </c>
      <c r="V215" s="4">
        <v>149923</v>
      </c>
      <c r="W215" s="4">
        <v>178720</v>
      </c>
      <c r="X215" s="4">
        <v>317626</v>
      </c>
      <c r="Y215" s="4">
        <v>176148</v>
      </c>
      <c r="Z215" s="4">
        <v>0</v>
      </c>
      <c r="AC215" s="4">
        <v>1701115</v>
      </c>
      <c r="AD215" s="4">
        <v>99976</v>
      </c>
    </row>
    <row r="216" spans="14:30">
      <c r="N216">
        <v>1988</v>
      </c>
      <c r="O216" t="s">
        <v>41</v>
      </c>
      <c r="P216" t="s">
        <v>29</v>
      </c>
      <c r="Q216" t="s">
        <v>42</v>
      </c>
      <c r="R216" s="3">
        <f t="shared" si="222"/>
        <v>1905082</v>
      </c>
      <c r="S216" s="4">
        <v>94227</v>
      </c>
      <c r="T216" s="4">
        <v>257881</v>
      </c>
      <c r="U216" s="4">
        <v>790392</v>
      </c>
      <c r="V216" s="4">
        <v>144252</v>
      </c>
      <c r="W216" s="4">
        <v>217604</v>
      </c>
      <c r="X216" s="4">
        <v>1142293</v>
      </c>
      <c r="Y216" s="4">
        <v>274895</v>
      </c>
      <c r="Z216" s="4">
        <v>0</v>
      </c>
      <c r="AC216" s="4">
        <v>1818411</v>
      </c>
      <c r="AD216" s="4">
        <v>86671</v>
      </c>
    </row>
    <row r="217" spans="14:30">
      <c r="N217">
        <v>1989</v>
      </c>
      <c r="O217" t="s">
        <v>41</v>
      </c>
      <c r="P217" t="s">
        <v>29</v>
      </c>
      <c r="Q217" t="s">
        <v>42</v>
      </c>
      <c r="R217" s="3">
        <f t="shared" si="222"/>
        <v>2170191</v>
      </c>
      <c r="S217" s="4">
        <v>79048</v>
      </c>
      <c r="T217" s="4">
        <v>216899</v>
      </c>
      <c r="U217" s="4">
        <v>830107</v>
      </c>
      <c r="V217" s="4">
        <v>179711</v>
      </c>
      <c r="W217" s="4">
        <v>372010</v>
      </c>
      <c r="X217" s="4">
        <v>1492530</v>
      </c>
      <c r="Y217" s="4">
        <v>264883</v>
      </c>
      <c r="Z217" s="4">
        <v>0</v>
      </c>
      <c r="AC217" s="4">
        <v>2036426</v>
      </c>
      <c r="AD217" s="4">
        <v>133765</v>
      </c>
    </row>
    <row r="218" spans="14:30">
      <c r="N218">
        <v>1990</v>
      </c>
      <c r="O218" t="s">
        <v>41</v>
      </c>
      <c r="P218" t="s">
        <v>29</v>
      </c>
      <c r="Q218" t="s">
        <v>42</v>
      </c>
      <c r="R218" s="3">
        <f t="shared" si="222"/>
        <v>2374280</v>
      </c>
      <c r="S218" s="4">
        <v>137394</v>
      </c>
      <c r="T218" s="4">
        <v>262842</v>
      </c>
      <c r="U218" s="4">
        <v>819701</v>
      </c>
      <c r="V218" s="4">
        <v>494749</v>
      </c>
      <c r="W218" s="4">
        <v>293007</v>
      </c>
      <c r="X218" s="4">
        <v>1127113</v>
      </c>
      <c r="Y218" s="4">
        <v>261581</v>
      </c>
      <c r="Z218" s="4">
        <v>0</v>
      </c>
      <c r="AC218" s="4">
        <v>2215573</v>
      </c>
      <c r="AD218" s="4">
        <v>158707</v>
      </c>
    </row>
    <row r="219" spans="14:30">
      <c r="N219">
        <v>1991</v>
      </c>
      <c r="O219" t="s">
        <v>41</v>
      </c>
      <c r="P219" t="s">
        <v>29</v>
      </c>
      <c r="Q219" t="s">
        <v>42</v>
      </c>
      <c r="R219" s="3">
        <f t="shared" si="222"/>
        <v>2768795</v>
      </c>
      <c r="S219" s="4">
        <v>253138</v>
      </c>
      <c r="T219" s="4">
        <v>288211</v>
      </c>
      <c r="U219" s="4">
        <v>988398</v>
      </c>
      <c r="V219" s="4">
        <v>336241</v>
      </c>
      <c r="W219" s="4">
        <v>392577</v>
      </c>
      <c r="X219" s="4">
        <v>1271475</v>
      </c>
      <c r="Y219" s="4">
        <v>240441</v>
      </c>
      <c r="Z219" s="4">
        <v>0</v>
      </c>
      <c r="AC219" s="4">
        <v>2536602</v>
      </c>
      <c r="AD219" s="4">
        <v>232193</v>
      </c>
    </row>
    <row r="220" spans="14:30">
      <c r="N220">
        <v>1992</v>
      </c>
      <c r="O220" t="s">
        <v>41</v>
      </c>
      <c r="P220" t="s">
        <v>29</v>
      </c>
      <c r="Q220" t="s">
        <v>42</v>
      </c>
      <c r="R220" s="3">
        <f t="shared" si="222"/>
        <v>2605986</v>
      </c>
      <c r="S220" s="4">
        <v>69700</v>
      </c>
      <c r="T220" s="4">
        <v>328025</v>
      </c>
      <c r="U220" s="4">
        <v>1062723</v>
      </c>
      <c r="V220" s="4">
        <v>320039</v>
      </c>
      <c r="W220" s="4">
        <v>350842</v>
      </c>
      <c r="X220" s="4">
        <v>877723</v>
      </c>
      <c r="Y220" s="4">
        <v>222886</v>
      </c>
      <c r="Z220" s="4">
        <v>0</v>
      </c>
      <c r="AC220" s="4">
        <v>2372120</v>
      </c>
      <c r="AD220" s="4">
        <v>233866</v>
      </c>
    </row>
    <row r="221" spans="14:30">
      <c r="N221">
        <v>1993</v>
      </c>
      <c r="O221" t="s">
        <v>41</v>
      </c>
      <c r="P221" t="s">
        <v>29</v>
      </c>
      <c r="Q221" t="s">
        <v>42</v>
      </c>
      <c r="R221" s="3">
        <f t="shared" si="222"/>
        <v>2409813</v>
      </c>
      <c r="S221" s="4">
        <v>83325</v>
      </c>
      <c r="T221" s="4">
        <v>440558</v>
      </c>
      <c r="U221" s="4">
        <v>926794</v>
      </c>
      <c r="V221" s="4">
        <v>279473</v>
      </c>
      <c r="W221" s="4">
        <v>150569</v>
      </c>
      <c r="X221" s="4">
        <v>977301</v>
      </c>
      <c r="Y221" s="4">
        <v>110966</v>
      </c>
      <c r="Z221" s="4">
        <v>0</v>
      </c>
      <c r="AC221" s="4">
        <v>2249861</v>
      </c>
      <c r="AD221" s="4">
        <v>159952</v>
      </c>
    </row>
    <row r="222" spans="14:30">
      <c r="N222">
        <v>1994</v>
      </c>
      <c r="O222" t="s">
        <v>41</v>
      </c>
      <c r="P222" t="s">
        <v>29</v>
      </c>
      <c r="Q222" t="s">
        <v>42</v>
      </c>
      <c r="R222" s="3">
        <f t="shared" si="222"/>
        <v>2900676</v>
      </c>
      <c r="S222" s="4">
        <v>150692</v>
      </c>
      <c r="T222" s="4">
        <v>646370</v>
      </c>
      <c r="U222" s="4">
        <v>800442</v>
      </c>
      <c r="V222" s="4">
        <v>459224</v>
      </c>
      <c r="W222" s="4">
        <v>198978</v>
      </c>
      <c r="X222" s="4">
        <v>868003</v>
      </c>
      <c r="Y222" s="4">
        <v>142695</v>
      </c>
      <c r="Z222" s="4">
        <v>0</v>
      </c>
      <c r="AC222" s="4">
        <v>2550614</v>
      </c>
      <c r="AD222" s="4">
        <v>350062</v>
      </c>
    </row>
    <row r="223" spans="14:30">
      <c r="N223">
        <v>1995</v>
      </c>
      <c r="O223" t="s">
        <v>41</v>
      </c>
      <c r="P223" t="s">
        <v>29</v>
      </c>
      <c r="Q223" t="s">
        <v>42</v>
      </c>
      <c r="R223" s="3">
        <f t="shared" si="222"/>
        <v>3226754</v>
      </c>
      <c r="S223" s="4">
        <v>60122</v>
      </c>
      <c r="T223" s="4">
        <v>373513</v>
      </c>
      <c r="U223" s="4">
        <v>963695</v>
      </c>
      <c r="V223" s="4">
        <v>238207</v>
      </c>
      <c r="W223" s="4">
        <v>221844</v>
      </c>
      <c r="X223" s="4">
        <v>1395375</v>
      </c>
      <c r="Y223" s="4">
        <v>81133</v>
      </c>
      <c r="Z223" s="4">
        <v>0</v>
      </c>
      <c r="AC223" s="4">
        <v>2935040</v>
      </c>
      <c r="AD223" s="4">
        <v>291714</v>
      </c>
    </row>
    <row r="224" spans="14:30">
      <c r="N224">
        <v>1996</v>
      </c>
      <c r="O224" t="s">
        <v>41</v>
      </c>
      <c r="P224" t="s">
        <v>29</v>
      </c>
      <c r="Q224" t="s">
        <v>42</v>
      </c>
      <c r="R224" s="3">
        <f t="shared" si="222"/>
        <v>3241007</v>
      </c>
      <c r="S224" s="4">
        <v>113068</v>
      </c>
      <c r="T224" s="4">
        <v>272198</v>
      </c>
      <c r="U224" s="4">
        <v>1229224</v>
      </c>
      <c r="V224" s="4">
        <v>257050</v>
      </c>
      <c r="W224" s="4">
        <v>129928</v>
      </c>
      <c r="X224" s="4">
        <v>1686465</v>
      </c>
      <c r="Y224" s="4">
        <v>43187</v>
      </c>
      <c r="Z224" s="4">
        <v>0</v>
      </c>
      <c r="AC224" s="4">
        <v>2865080</v>
      </c>
      <c r="AD224" s="4">
        <v>375927</v>
      </c>
    </row>
    <row r="225" spans="14:30">
      <c r="N225">
        <v>1997</v>
      </c>
      <c r="O225" t="s">
        <v>41</v>
      </c>
      <c r="P225" t="s">
        <v>29</v>
      </c>
      <c r="Q225" t="s">
        <v>42</v>
      </c>
      <c r="R225" s="3">
        <f t="shared" si="222"/>
        <v>3203336</v>
      </c>
      <c r="S225" s="4">
        <v>103187</v>
      </c>
      <c r="T225" s="4">
        <v>300094</v>
      </c>
      <c r="U225" s="4">
        <v>1179374</v>
      </c>
      <c r="V225" s="4">
        <v>336412</v>
      </c>
      <c r="W225" s="4">
        <v>197467</v>
      </c>
      <c r="X225" s="4">
        <v>1161157</v>
      </c>
      <c r="Y225" s="4">
        <v>9781</v>
      </c>
      <c r="Z225" s="4">
        <v>0</v>
      </c>
      <c r="AC225" s="4">
        <v>2948054</v>
      </c>
      <c r="AD225" s="4">
        <v>255282</v>
      </c>
    </row>
    <row r="226" spans="14:30">
      <c r="N226">
        <v>1998</v>
      </c>
      <c r="O226" t="s">
        <v>41</v>
      </c>
      <c r="P226" t="s">
        <v>29</v>
      </c>
      <c r="Q226" t="s">
        <v>42</v>
      </c>
      <c r="R226" s="3">
        <f t="shared" si="222"/>
        <v>3360773</v>
      </c>
      <c r="S226" s="4">
        <v>102710</v>
      </c>
      <c r="T226" s="4">
        <v>351941</v>
      </c>
      <c r="U226" s="4">
        <v>1042714</v>
      </c>
      <c r="V226" s="4">
        <v>252754</v>
      </c>
      <c r="W226" s="4">
        <v>122323</v>
      </c>
      <c r="X226" s="4">
        <v>741740</v>
      </c>
      <c r="Y226" s="4">
        <v>85158</v>
      </c>
      <c r="Z226" s="4">
        <v>0</v>
      </c>
      <c r="AC226" s="4">
        <v>3054345</v>
      </c>
      <c r="AD226" s="4">
        <v>306428</v>
      </c>
    </row>
    <row r="227" spans="14:30">
      <c r="N227">
        <v>1999</v>
      </c>
      <c r="O227" t="s">
        <v>41</v>
      </c>
      <c r="P227" t="s">
        <v>29</v>
      </c>
      <c r="Q227" t="s">
        <v>42</v>
      </c>
      <c r="R227" s="3">
        <f t="shared" si="222"/>
        <v>3759699</v>
      </c>
      <c r="S227" s="4">
        <v>98575</v>
      </c>
      <c r="T227" s="4">
        <v>383404</v>
      </c>
      <c r="U227" s="4">
        <v>1118065</v>
      </c>
      <c r="V227" s="4">
        <v>204346</v>
      </c>
      <c r="W227" s="4">
        <v>232052</v>
      </c>
      <c r="X227" s="4">
        <v>1057114</v>
      </c>
      <c r="Y227" s="4">
        <v>76711</v>
      </c>
      <c r="Z227" s="4">
        <v>0</v>
      </c>
      <c r="AC227" s="4">
        <v>3379296</v>
      </c>
      <c r="AD227" s="4">
        <v>380403</v>
      </c>
    </row>
    <row r="228" spans="14:30">
      <c r="N228">
        <v>2000</v>
      </c>
      <c r="O228" t="s">
        <v>41</v>
      </c>
      <c r="P228" t="s">
        <v>29</v>
      </c>
      <c r="Q228" t="s">
        <v>42</v>
      </c>
      <c r="R228" s="3">
        <f t="shared" si="222"/>
        <v>3864951</v>
      </c>
      <c r="S228" s="4">
        <v>76584</v>
      </c>
      <c r="T228" s="4">
        <v>429674</v>
      </c>
      <c r="U228" s="4">
        <v>936685</v>
      </c>
      <c r="V228" s="4">
        <v>251988</v>
      </c>
      <c r="W228" s="4">
        <v>293912</v>
      </c>
      <c r="X228" s="4">
        <v>1265580</v>
      </c>
      <c r="Y228" s="4">
        <v>218091</v>
      </c>
      <c r="Z228" s="4">
        <v>0</v>
      </c>
      <c r="AC228" s="4">
        <v>3469642</v>
      </c>
      <c r="AD228" s="4">
        <v>395309</v>
      </c>
    </row>
    <row r="229" spans="14:30">
      <c r="R229" s="3"/>
      <c r="S229" s="6"/>
      <c r="T229" s="6"/>
      <c r="U229" s="6"/>
      <c r="V229" s="6"/>
      <c r="W229" s="6"/>
      <c r="X229" s="6"/>
      <c r="Y229" s="6"/>
      <c r="Z229" s="6"/>
      <c r="AC229" s="6"/>
      <c r="AD229" s="6"/>
    </row>
    <row r="230" spans="14:30">
      <c r="N230">
        <v>2002</v>
      </c>
      <c r="O230" t="s">
        <v>41</v>
      </c>
      <c r="P230" t="s">
        <v>29</v>
      </c>
      <c r="Q230" t="s">
        <v>42</v>
      </c>
      <c r="R230" s="3">
        <f t="shared" si="222"/>
        <v>3837086</v>
      </c>
      <c r="S230" s="4">
        <v>94877</v>
      </c>
      <c r="T230" s="4">
        <v>882235</v>
      </c>
      <c r="U230" s="4">
        <v>1264924</v>
      </c>
      <c r="V230" s="4">
        <v>251989</v>
      </c>
      <c r="W230" s="4">
        <v>316437</v>
      </c>
      <c r="X230" s="4">
        <v>885334</v>
      </c>
      <c r="Y230" s="4">
        <v>691167</v>
      </c>
      <c r="Z230" s="4">
        <v>0</v>
      </c>
      <c r="AC230" s="4">
        <v>3548232</v>
      </c>
      <c r="AD230" s="4">
        <v>288854</v>
      </c>
    </row>
    <row r="231" spans="14:30">
      <c r="R231" s="3"/>
      <c r="S231" s="6"/>
      <c r="T231" s="6"/>
      <c r="U231" s="6"/>
      <c r="V231" s="6"/>
      <c r="W231" s="6"/>
      <c r="X231" s="6"/>
      <c r="Y231" s="6"/>
      <c r="Z231" s="6"/>
      <c r="AC231" s="6"/>
      <c r="AD231" s="6"/>
    </row>
    <row r="232" spans="14:30">
      <c r="N232">
        <v>2004</v>
      </c>
      <c r="O232" t="s">
        <v>41</v>
      </c>
      <c r="P232" t="s">
        <v>29</v>
      </c>
      <c r="Q232" t="s">
        <v>42</v>
      </c>
      <c r="R232" s="3">
        <f t="shared" si="222"/>
        <v>4457357</v>
      </c>
      <c r="S232" s="4">
        <v>320485</v>
      </c>
      <c r="T232" s="4">
        <v>623060</v>
      </c>
      <c r="U232" s="4">
        <v>1861285</v>
      </c>
      <c r="V232" s="4">
        <v>368123</v>
      </c>
      <c r="W232" s="4">
        <v>221843</v>
      </c>
      <c r="X232" s="4">
        <v>2109384</v>
      </c>
      <c r="Y232" s="4">
        <v>650999</v>
      </c>
      <c r="Z232" s="4">
        <v>0</v>
      </c>
      <c r="AC232" s="4">
        <v>4023212</v>
      </c>
      <c r="AD232" s="4">
        <v>434145</v>
      </c>
    </row>
    <row r="233" spans="14:30">
      <c r="N233">
        <v>2005</v>
      </c>
      <c r="O233" t="s">
        <v>41</v>
      </c>
      <c r="P233" t="s">
        <v>29</v>
      </c>
      <c r="Q233" t="s">
        <v>42</v>
      </c>
      <c r="R233" s="3">
        <f t="shared" si="222"/>
        <v>4917467</v>
      </c>
      <c r="S233" s="4">
        <v>259768</v>
      </c>
      <c r="T233" s="4">
        <v>462344</v>
      </c>
      <c r="U233" s="4">
        <v>1762076</v>
      </c>
      <c r="V233" s="4">
        <v>330286</v>
      </c>
      <c r="W233" s="4">
        <v>265096</v>
      </c>
      <c r="X233" s="4">
        <v>2432450</v>
      </c>
      <c r="Y233" s="4">
        <v>318286</v>
      </c>
      <c r="Z233" s="4">
        <v>0</v>
      </c>
      <c r="AC233" s="4">
        <v>4291864</v>
      </c>
      <c r="AD233" s="4">
        <v>625603</v>
      </c>
    </row>
    <row r="234" spans="14:30">
      <c r="N234">
        <v>2006</v>
      </c>
      <c r="O234" t="s">
        <v>41</v>
      </c>
      <c r="P234" t="s">
        <v>29</v>
      </c>
      <c r="Q234" t="s">
        <v>42</v>
      </c>
      <c r="R234" s="3">
        <f t="shared" si="222"/>
        <v>4365874</v>
      </c>
      <c r="S234" s="4">
        <v>220933</v>
      </c>
      <c r="T234" s="4">
        <v>595221</v>
      </c>
      <c r="U234" s="4">
        <v>1826287</v>
      </c>
      <c r="V234" s="4">
        <v>296785</v>
      </c>
      <c r="W234" s="4">
        <v>349154</v>
      </c>
      <c r="X234" s="4">
        <v>2044152</v>
      </c>
      <c r="Y234" s="4">
        <v>1514753</v>
      </c>
      <c r="Z234" s="4">
        <v>0</v>
      </c>
      <c r="AC234" s="4">
        <v>3873541</v>
      </c>
      <c r="AD234" s="4">
        <v>492333</v>
      </c>
    </row>
    <row r="235" spans="14:30">
      <c r="N235">
        <v>2007</v>
      </c>
      <c r="Q235" s="7"/>
      <c r="R235" s="3">
        <f t="shared" si="222"/>
        <v>5034219</v>
      </c>
      <c r="S235" s="8">
        <v>229355</v>
      </c>
      <c r="T235" s="8">
        <v>692993</v>
      </c>
      <c r="U235" s="8">
        <v>1838214</v>
      </c>
      <c r="V235" s="8">
        <v>232202</v>
      </c>
      <c r="W235" s="8">
        <v>329080</v>
      </c>
      <c r="X235" s="8">
        <v>2510028</v>
      </c>
      <c r="Y235" s="8">
        <v>527219</v>
      </c>
      <c r="Z235" s="6">
        <v>0</v>
      </c>
      <c r="AC235" s="8">
        <v>4256246</v>
      </c>
      <c r="AD235" s="8">
        <v>777973</v>
      </c>
    </row>
    <row r="236" spans="14:30">
      <c r="N236">
        <v>2008</v>
      </c>
      <c r="Q236" s="7"/>
      <c r="R236" s="3">
        <f t="shared" si="222"/>
        <v>4970354</v>
      </c>
      <c r="S236" s="8">
        <v>289353</v>
      </c>
      <c r="T236" s="8">
        <v>822492</v>
      </c>
      <c r="U236" s="8">
        <v>2465713</v>
      </c>
      <c r="V236" s="8">
        <v>288278</v>
      </c>
      <c r="W236" s="8">
        <v>381936</v>
      </c>
      <c r="X236" s="8">
        <v>2058473</v>
      </c>
      <c r="Y236" s="8">
        <v>857049</v>
      </c>
      <c r="Z236" s="6">
        <v>0</v>
      </c>
      <c r="AC236" s="8">
        <v>4112571</v>
      </c>
      <c r="AD236" s="8">
        <v>857783</v>
      </c>
    </row>
    <row r="237" spans="14:30">
      <c r="N237">
        <v>2009</v>
      </c>
      <c r="Q237" s="7"/>
      <c r="R237" s="3">
        <f t="shared" si="222"/>
        <v>5239193</v>
      </c>
      <c r="S237" s="8">
        <v>182096</v>
      </c>
      <c r="T237" s="8">
        <v>738913</v>
      </c>
      <c r="U237" s="8">
        <v>2724926</v>
      </c>
      <c r="V237" s="8">
        <v>233176</v>
      </c>
      <c r="W237" s="8">
        <v>239207</v>
      </c>
      <c r="X237" s="8">
        <v>3584231</v>
      </c>
      <c r="Y237" s="8">
        <v>538944</v>
      </c>
      <c r="Z237" s="6">
        <v>0</v>
      </c>
      <c r="AC237" s="8">
        <v>4529176</v>
      </c>
      <c r="AD237" s="8">
        <v>710017</v>
      </c>
    </row>
    <row r="238" spans="14:30">
      <c r="N238">
        <v>2010</v>
      </c>
      <c r="Q238" s="7"/>
      <c r="R238" s="3">
        <f t="shared" si="222"/>
        <v>5620424</v>
      </c>
      <c r="S238" s="8">
        <v>175297</v>
      </c>
      <c r="T238" s="8">
        <v>862768</v>
      </c>
      <c r="U238" s="8">
        <v>3234077</v>
      </c>
      <c r="V238" s="8">
        <v>353453</v>
      </c>
      <c r="W238" s="8">
        <v>261705</v>
      </c>
      <c r="X238" s="8">
        <v>3623360</v>
      </c>
      <c r="Y238" s="8">
        <v>355552</v>
      </c>
      <c r="Z238" s="6">
        <v>0</v>
      </c>
      <c r="AC238" s="8">
        <v>4791333</v>
      </c>
      <c r="AD238" s="8">
        <v>829091</v>
      </c>
    </row>
    <row r="239" spans="14:30">
      <c r="N239">
        <v>2011</v>
      </c>
      <c r="Q239" s="7"/>
      <c r="R239" s="3">
        <f t="shared" si="222"/>
        <v>5752580</v>
      </c>
      <c r="S239" s="8">
        <v>303445</v>
      </c>
      <c r="T239" s="8">
        <v>652308</v>
      </c>
      <c r="U239" s="8">
        <v>3004042</v>
      </c>
      <c r="V239" s="8">
        <v>324456</v>
      </c>
      <c r="W239" s="8">
        <v>345953</v>
      </c>
      <c r="X239" s="8">
        <v>3970962</v>
      </c>
      <c r="Y239" s="8">
        <v>378225</v>
      </c>
      <c r="Z239" s="6">
        <v>0</v>
      </c>
      <c r="AC239" s="8">
        <v>4573540</v>
      </c>
      <c r="AD239" s="8">
        <v>1179040</v>
      </c>
    </row>
    <row r="240" spans="14:30">
      <c r="N240">
        <v>2012</v>
      </c>
      <c r="Q240" s="7"/>
      <c r="R240" s="3">
        <f t="shared" si="222"/>
        <v>5302914</v>
      </c>
      <c r="S240" s="8">
        <v>228884</v>
      </c>
      <c r="T240" s="8">
        <v>343427</v>
      </c>
      <c r="U240" s="8">
        <v>2711288</v>
      </c>
      <c r="V240" s="8">
        <v>394148</v>
      </c>
      <c r="W240" s="8">
        <v>368936</v>
      </c>
      <c r="X240" s="8">
        <v>3798335</v>
      </c>
      <c r="Y240" s="8">
        <v>372988</v>
      </c>
      <c r="Z240" s="6">
        <v>0</v>
      </c>
      <c r="AC240" s="8">
        <v>4568405</v>
      </c>
      <c r="AD240" s="8">
        <v>734509</v>
      </c>
    </row>
    <row r="241" spans="14:30">
      <c r="S241" s="6"/>
      <c r="T241" s="6"/>
      <c r="U241" s="6"/>
      <c r="V241" s="6"/>
      <c r="W241" s="6"/>
      <c r="X241" s="6"/>
      <c r="Y241" s="6"/>
      <c r="Z241" s="6"/>
      <c r="AC241" s="6"/>
      <c r="AD241" s="6"/>
    </row>
    <row r="242" spans="14:30">
      <c r="N242">
        <v>1972</v>
      </c>
      <c r="O242" t="s">
        <v>43</v>
      </c>
      <c r="P242" t="s">
        <v>29</v>
      </c>
      <c r="Q242" t="s">
        <v>2</v>
      </c>
      <c r="R242" s="3">
        <f t="shared" ref="R242:R278" si="223">+AC242+AD242</f>
        <v>55615</v>
      </c>
      <c r="S242" s="10">
        <v>52444</v>
      </c>
      <c r="T242" s="8">
        <v>0</v>
      </c>
      <c r="U242" s="10">
        <v>113077</v>
      </c>
      <c r="V242" s="10">
        <v>9511</v>
      </c>
      <c r="W242" s="10">
        <v>35868</v>
      </c>
      <c r="X242" s="10">
        <v>72139</v>
      </c>
      <c r="Y242" s="10">
        <v>0</v>
      </c>
      <c r="Z242" s="10">
        <v>0</v>
      </c>
      <c r="AC242" s="10">
        <v>55615</v>
      </c>
      <c r="AD242" s="10">
        <v>0</v>
      </c>
    </row>
    <row r="243" spans="14:30">
      <c r="N243">
        <v>1977</v>
      </c>
      <c r="O243" t="s">
        <v>43</v>
      </c>
      <c r="P243" t="s">
        <v>29</v>
      </c>
      <c r="Q243" t="s">
        <v>2</v>
      </c>
      <c r="R243" s="3">
        <f t="shared" si="223"/>
        <v>21982</v>
      </c>
      <c r="S243" s="10">
        <v>3720</v>
      </c>
      <c r="T243" s="8">
        <v>0</v>
      </c>
      <c r="U243" s="10">
        <v>126499</v>
      </c>
      <c r="V243" s="10">
        <v>4255</v>
      </c>
      <c r="W243" s="10">
        <v>25897</v>
      </c>
      <c r="X243" s="10">
        <v>372301</v>
      </c>
      <c r="Y243" s="10">
        <v>0</v>
      </c>
      <c r="Z243" s="10">
        <v>0</v>
      </c>
      <c r="AC243" s="10">
        <v>18197</v>
      </c>
      <c r="AD243" s="10">
        <v>3785</v>
      </c>
    </row>
    <row r="244" spans="14:30">
      <c r="N244">
        <v>1978</v>
      </c>
      <c r="O244" t="s">
        <v>43</v>
      </c>
      <c r="P244" t="s">
        <v>29</v>
      </c>
      <c r="Q244" t="s">
        <v>2</v>
      </c>
      <c r="R244" s="3">
        <f t="shared" si="223"/>
        <v>58636</v>
      </c>
      <c r="S244" s="10">
        <v>8509</v>
      </c>
      <c r="T244" s="8">
        <v>0</v>
      </c>
      <c r="U244" s="10">
        <v>77301</v>
      </c>
      <c r="V244" s="10">
        <v>0</v>
      </c>
      <c r="W244" s="10">
        <v>74557</v>
      </c>
      <c r="X244" s="10">
        <v>164374</v>
      </c>
      <c r="Y244" s="10">
        <v>0</v>
      </c>
      <c r="Z244" s="10">
        <v>0</v>
      </c>
      <c r="AC244" s="10">
        <v>54978</v>
      </c>
      <c r="AD244" s="10">
        <v>3658</v>
      </c>
    </row>
    <row r="245" spans="14:30">
      <c r="N245">
        <v>1979</v>
      </c>
      <c r="O245" t="s">
        <v>43</v>
      </c>
      <c r="P245" t="s">
        <v>29</v>
      </c>
      <c r="Q245" t="s">
        <v>2</v>
      </c>
      <c r="R245" s="3">
        <f t="shared" si="223"/>
        <v>77289</v>
      </c>
      <c r="S245" s="10">
        <v>39370</v>
      </c>
      <c r="T245" s="8">
        <v>0</v>
      </c>
      <c r="U245" s="10">
        <v>124718</v>
      </c>
      <c r="V245" s="10">
        <v>0</v>
      </c>
      <c r="W245" s="10">
        <v>51882</v>
      </c>
      <c r="X245" s="10">
        <v>163372</v>
      </c>
      <c r="Y245" s="10">
        <v>0</v>
      </c>
      <c r="Z245" s="10">
        <v>0</v>
      </c>
      <c r="AC245" s="10">
        <v>73384</v>
      </c>
      <c r="AD245" s="10">
        <v>3905</v>
      </c>
    </row>
    <row r="246" spans="14:30">
      <c r="N246">
        <v>1980</v>
      </c>
      <c r="O246" t="s">
        <v>43</v>
      </c>
      <c r="P246" t="s">
        <v>29</v>
      </c>
      <c r="Q246" t="s">
        <v>2</v>
      </c>
      <c r="R246" s="3">
        <f t="shared" si="223"/>
        <v>95900</v>
      </c>
      <c r="S246" s="10">
        <v>10919</v>
      </c>
      <c r="T246" s="8">
        <v>0</v>
      </c>
      <c r="U246" s="10">
        <v>190588</v>
      </c>
      <c r="V246" s="10">
        <v>0</v>
      </c>
      <c r="W246" s="10">
        <v>38125</v>
      </c>
      <c r="X246" s="10">
        <v>250355</v>
      </c>
      <c r="Y246" s="10">
        <v>0</v>
      </c>
      <c r="Z246" s="10">
        <v>0</v>
      </c>
      <c r="AC246" s="10">
        <v>91034</v>
      </c>
      <c r="AD246" s="10">
        <v>4866</v>
      </c>
    </row>
    <row r="247" spans="14:30">
      <c r="N247">
        <v>1981</v>
      </c>
      <c r="O247" t="s">
        <v>43</v>
      </c>
      <c r="P247" t="s">
        <v>29</v>
      </c>
      <c r="Q247" t="s">
        <v>2</v>
      </c>
      <c r="R247" s="3">
        <f t="shared" si="223"/>
        <v>218864</v>
      </c>
      <c r="S247" s="10">
        <v>21787</v>
      </c>
      <c r="T247" s="8">
        <v>0</v>
      </c>
      <c r="U247" s="10">
        <v>143463</v>
      </c>
      <c r="V247" s="10">
        <v>14644</v>
      </c>
      <c r="W247" s="10">
        <v>49117</v>
      </c>
      <c r="X247" s="10">
        <v>326001</v>
      </c>
      <c r="Y247" s="10">
        <v>0</v>
      </c>
      <c r="Z247" s="10">
        <v>0</v>
      </c>
      <c r="AC247" s="10">
        <v>190542</v>
      </c>
      <c r="AD247" s="10">
        <v>28322</v>
      </c>
    </row>
    <row r="248" spans="14:30">
      <c r="N248">
        <v>1982</v>
      </c>
      <c r="O248" t="s">
        <v>43</v>
      </c>
      <c r="P248" t="s">
        <v>29</v>
      </c>
      <c r="Q248" t="s">
        <v>2</v>
      </c>
      <c r="R248" s="3">
        <f t="shared" si="223"/>
        <v>108015</v>
      </c>
      <c r="S248" s="10">
        <v>7896</v>
      </c>
      <c r="T248" s="8">
        <v>0</v>
      </c>
      <c r="U248" s="10">
        <v>169399</v>
      </c>
      <c r="V248" s="10">
        <v>25467</v>
      </c>
      <c r="W248" s="10">
        <v>26274</v>
      </c>
      <c r="X248" s="10">
        <v>206458</v>
      </c>
      <c r="Y248" s="10">
        <v>0</v>
      </c>
      <c r="Z248" s="10">
        <v>0</v>
      </c>
      <c r="AC248" s="10">
        <v>107054</v>
      </c>
      <c r="AD248" s="10">
        <v>961</v>
      </c>
    </row>
    <row r="249" spans="14:30">
      <c r="N249">
        <v>1983</v>
      </c>
      <c r="O249" t="s">
        <v>43</v>
      </c>
      <c r="P249" t="s">
        <v>29</v>
      </c>
      <c r="Q249" t="s">
        <v>2</v>
      </c>
      <c r="R249" s="3">
        <f t="shared" si="223"/>
        <v>196856</v>
      </c>
      <c r="S249" s="10">
        <v>12019</v>
      </c>
      <c r="T249" s="8">
        <v>0</v>
      </c>
      <c r="U249" s="10">
        <v>166322</v>
      </c>
      <c r="V249" s="10">
        <v>33891</v>
      </c>
      <c r="W249" s="10">
        <v>43882</v>
      </c>
      <c r="X249" s="10">
        <v>364643</v>
      </c>
      <c r="Y249" s="10">
        <v>0</v>
      </c>
      <c r="Z249" s="10">
        <v>0</v>
      </c>
      <c r="AC249" s="10">
        <v>164916</v>
      </c>
      <c r="AD249" s="10">
        <v>31940</v>
      </c>
    </row>
    <row r="250" spans="14:30">
      <c r="N250">
        <v>1984</v>
      </c>
      <c r="O250" t="s">
        <v>43</v>
      </c>
      <c r="P250" t="s">
        <v>29</v>
      </c>
      <c r="Q250" t="s">
        <v>2</v>
      </c>
      <c r="R250" s="3">
        <f t="shared" si="223"/>
        <v>186386</v>
      </c>
      <c r="S250" s="10">
        <v>8433</v>
      </c>
      <c r="T250" s="8">
        <v>0</v>
      </c>
      <c r="U250" s="10">
        <v>349962</v>
      </c>
      <c r="V250" s="10">
        <v>71975</v>
      </c>
      <c r="W250" s="10">
        <v>41757</v>
      </c>
      <c r="X250" s="10">
        <v>233989</v>
      </c>
      <c r="Y250" s="10">
        <v>0</v>
      </c>
      <c r="Z250" s="10">
        <v>0</v>
      </c>
      <c r="AC250" s="10">
        <v>174368</v>
      </c>
      <c r="AD250" s="10">
        <v>12018</v>
      </c>
    </row>
    <row r="251" spans="14:30">
      <c r="N251">
        <v>1985</v>
      </c>
      <c r="O251" t="s">
        <v>43</v>
      </c>
      <c r="P251" t="s">
        <v>29</v>
      </c>
      <c r="Q251" t="s">
        <v>2</v>
      </c>
      <c r="R251" s="3">
        <f t="shared" si="223"/>
        <v>304711</v>
      </c>
      <c r="S251" s="10">
        <v>10754</v>
      </c>
      <c r="T251" s="8">
        <v>0</v>
      </c>
      <c r="U251" s="10">
        <v>304772</v>
      </c>
      <c r="V251" s="10">
        <v>76655</v>
      </c>
      <c r="W251" s="10">
        <v>42697</v>
      </c>
      <c r="X251" s="10">
        <v>195718</v>
      </c>
      <c r="Y251" s="10">
        <v>0</v>
      </c>
      <c r="Z251" s="10">
        <v>0</v>
      </c>
      <c r="AC251" s="10">
        <v>265214</v>
      </c>
      <c r="AD251" s="10">
        <v>39497</v>
      </c>
    </row>
    <row r="252" spans="14:30">
      <c r="N252">
        <v>1986</v>
      </c>
      <c r="O252" t="s">
        <v>43</v>
      </c>
      <c r="P252" t="s">
        <v>29</v>
      </c>
      <c r="Q252" t="s">
        <v>2</v>
      </c>
      <c r="R252" s="3">
        <f t="shared" si="223"/>
        <v>309703</v>
      </c>
      <c r="S252" s="10">
        <v>15360</v>
      </c>
      <c r="T252" s="8">
        <v>0</v>
      </c>
      <c r="U252" s="10">
        <v>385933</v>
      </c>
      <c r="V252" s="10">
        <v>112779</v>
      </c>
      <c r="W252" s="10">
        <v>186236</v>
      </c>
      <c r="X252" s="10">
        <v>108931</v>
      </c>
      <c r="Y252" s="10">
        <v>0</v>
      </c>
      <c r="Z252" s="10">
        <v>0</v>
      </c>
      <c r="AC252" s="10">
        <v>281636</v>
      </c>
      <c r="AD252" s="10">
        <v>28067</v>
      </c>
    </row>
    <row r="253" spans="14:30">
      <c r="N253">
        <v>1987</v>
      </c>
      <c r="O253" t="s">
        <v>43</v>
      </c>
      <c r="P253" t="s">
        <v>29</v>
      </c>
      <c r="Q253" t="s">
        <v>2</v>
      </c>
      <c r="R253" s="3">
        <f t="shared" si="223"/>
        <v>261552</v>
      </c>
      <c r="S253" s="10">
        <v>17877</v>
      </c>
      <c r="T253" s="8">
        <v>0</v>
      </c>
      <c r="U253" s="10">
        <v>390686</v>
      </c>
      <c r="V253" s="10">
        <v>107884</v>
      </c>
      <c r="W253" s="10">
        <v>74099</v>
      </c>
      <c r="X253" s="10">
        <v>137208</v>
      </c>
      <c r="Y253" s="10">
        <v>0</v>
      </c>
      <c r="Z253" s="10">
        <v>0</v>
      </c>
      <c r="AC253" s="10">
        <v>249412</v>
      </c>
      <c r="AD253" s="10">
        <v>12140</v>
      </c>
    </row>
    <row r="254" spans="14:30">
      <c r="N254">
        <v>1988</v>
      </c>
      <c r="O254" t="s">
        <v>43</v>
      </c>
      <c r="P254" t="s">
        <v>29</v>
      </c>
      <c r="Q254" t="s">
        <v>2</v>
      </c>
      <c r="R254" s="3">
        <f t="shared" si="223"/>
        <v>284267</v>
      </c>
      <c r="S254" s="10">
        <v>6300</v>
      </c>
      <c r="T254" s="8">
        <v>0</v>
      </c>
      <c r="U254" s="10">
        <v>435655</v>
      </c>
      <c r="V254" s="10">
        <v>85249</v>
      </c>
      <c r="W254" s="10">
        <v>81818</v>
      </c>
      <c r="X254" s="10">
        <v>122885</v>
      </c>
      <c r="Y254" s="10">
        <v>0</v>
      </c>
      <c r="Z254" s="10">
        <v>0</v>
      </c>
      <c r="AC254" s="10">
        <v>278489</v>
      </c>
      <c r="AD254" s="10">
        <v>5778</v>
      </c>
    </row>
    <row r="255" spans="14:30">
      <c r="N255">
        <v>1989</v>
      </c>
      <c r="O255" t="s">
        <v>43</v>
      </c>
      <c r="P255" t="s">
        <v>29</v>
      </c>
      <c r="Q255" t="s">
        <v>2</v>
      </c>
      <c r="R255" s="3">
        <f t="shared" si="223"/>
        <v>433366</v>
      </c>
      <c r="S255" s="10">
        <v>1775</v>
      </c>
      <c r="T255" s="8">
        <v>0</v>
      </c>
      <c r="U255" s="10">
        <v>419602</v>
      </c>
      <c r="V255" s="10">
        <v>111915</v>
      </c>
      <c r="W255" s="10">
        <v>213368</v>
      </c>
      <c r="X255" s="10">
        <v>342396</v>
      </c>
      <c r="Y255" s="10">
        <v>0</v>
      </c>
      <c r="Z255" s="10">
        <v>0</v>
      </c>
      <c r="AC255" s="10">
        <v>424010</v>
      </c>
      <c r="AD255" s="10">
        <v>9356</v>
      </c>
    </row>
    <row r="256" spans="14:30">
      <c r="N256">
        <v>1990</v>
      </c>
      <c r="O256" t="s">
        <v>43</v>
      </c>
      <c r="P256" t="s">
        <v>29</v>
      </c>
      <c r="Q256" t="s">
        <v>2</v>
      </c>
      <c r="R256" s="3">
        <f t="shared" si="223"/>
        <v>417587</v>
      </c>
      <c r="S256" s="10">
        <v>35364</v>
      </c>
      <c r="T256" s="8">
        <v>0</v>
      </c>
      <c r="U256" s="10">
        <v>468196</v>
      </c>
      <c r="V256" s="10">
        <v>153405</v>
      </c>
      <c r="W256" s="10">
        <v>157937</v>
      </c>
      <c r="X256" s="10">
        <v>229810</v>
      </c>
      <c r="Y256" s="10">
        <v>0</v>
      </c>
      <c r="Z256" s="10">
        <v>0</v>
      </c>
      <c r="AC256" s="10">
        <v>408669</v>
      </c>
      <c r="AD256" s="10">
        <v>8918</v>
      </c>
    </row>
    <row r="257" spans="14:30">
      <c r="N257">
        <v>1991</v>
      </c>
      <c r="O257" t="s">
        <v>43</v>
      </c>
      <c r="P257" t="s">
        <v>29</v>
      </c>
      <c r="Q257" t="s">
        <v>2</v>
      </c>
      <c r="R257" s="3">
        <f t="shared" si="223"/>
        <v>401900</v>
      </c>
      <c r="S257" s="10">
        <v>6162</v>
      </c>
      <c r="T257" s="8">
        <v>0</v>
      </c>
      <c r="U257" s="10">
        <v>668701</v>
      </c>
      <c r="V257" s="10">
        <v>95263</v>
      </c>
      <c r="W257" s="10">
        <v>184909</v>
      </c>
      <c r="X257" s="10">
        <v>332601</v>
      </c>
      <c r="Y257" s="10">
        <v>0</v>
      </c>
      <c r="Z257" s="10">
        <v>0</v>
      </c>
      <c r="AC257" s="10">
        <v>360531</v>
      </c>
      <c r="AD257" s="10">
        <v>41369</v>
      </c>
    </row>
    <row r="258" spans="14:30">
      <c r="N258">
        <v>1992</v>
      </c>
      <c r="O258" t="s">
        <v>43</v>
      </c>
      <c r="P258" t="s">
        <v>29</v>
      </c>
      <c r="Q258" t="s">
        <v>2</v>
      </c>
      <c r="R258" s="3">
        <f t="shared" si="223"/>
        <v>368799</v>
      </c>
      <c r="S258" s="10">
        <v>8636</v>
      </c>
      <c r="T258" s="8">
        <v>0</v>
      </c>
      <c r="U258" s="10">
        <v>759653</v>
      </c>
      <c r="V258" s="10">
        <v>102097</v>
      </c>
      <c r="W258" s="10">
        <v>174423</v>
      </c>
      <c r="X258" s="10">
        <v>277869</v>
      </c>
      <c r="Y258" s="10">
        <v>0</v>
      </c>
      <c r="Z258" s="10">
        <v>0</v>
      </c>
      <c r="AC258" s="10">
        <v>313618</v>
      </c>
      <c r="AD258" s="10">
        <v>55181</v>
      </c>
    </row>
    <row r="259" spans="14:30">
      <c r="N259">
        <v>1993</v>
      </c>
      <c r="O259" t="s">
        <v>43</v>
      </c>
      <c r="P259" t="s">
        <v>29</v>
      </c>
      <c r="Q259" t="s">
        <v>2</v>
      </c>
      <c r="R259" s="3">
        <f t="shared" si="223"/>
        <v>369765</v>
      </c>
      <c r="S259" s="10">
        <v>3650</v>
      </c>
      <c r="T259" s="8">
        <v>0</v>
      </c>
      <c r="U259" s="10">
        <v>764079</v>
      </c>
      <c r="V259" s="10">
        <v>74761</v>
      </c>
      <c r="W259" s="10">
        <v>22465</v>
      </c>
      <c r="X259" s="10">
        <v>90472</v>
      </c>
      <c r="Y259" s="10">
        <v>0</v>
      </c>
      <c r="Z259" s="10">
        <v>0</v>
      </c>
      <c r="AC259" s="10">
        <v>325356</v>
      </c>
      <c r="AD259" s="10">
        <v>44409</v>
      </c>
    </row>
    <row r="260" spans="14:30">
      <c r="N260">
        <v>1994</v>
      </c>
      <c r="O260" t="s">
        <v>43</v>
      </c>
      <c r="P260" t="s">
        <v>29</v>
      </c>
      <c r="Q260" t="s">
        <v>2</v>
      </c>
      <c r="R260" s="3">
        <f t="shared" si="223"/>
        <v>416622</v>
      </c>
      <c r="S260" s="10">
        <v>9056</v>
      </c>
      <c r="T260" s="8">
        <v>0</v>
      </c>
      <c r="U260" s="10">
        <v>630457</v>
      </c>
      <c r="V260" s="10">
        <v>77911</v>
      </c>
      <c r="W260" s="10">
        <v>23012</v>
      </c>
      <c r="X260" s="10">
        <v>99839</v>
      </c>
      <c r="Y260" s="10">
        <v>0</v>
      </c>
      <c r="Z260" s="10">
        <v>0</v>
      </c>
      <c r="AC260" s="10">
        <v>348904</v>
      </c>
      <c r="AD260" s="10">
        <v>67718</v>
      </c>
    </row>
    <row r="261" spans="14:30">
      <c r="N261">
        <v>1995</v>
      </c>
      <c r="O261" t="s">
        <v>43</v>
      </c>
      <c r="P261" t="s">
        <v>29</v>
      </c>
      <c r="Q261" t="s">
        <v>2</v>
      </c>
      <c r="R261" s="3">
        <f t="shared" si="223"/>
        <v>479412</v>
      </c>
      <c r="S261" s="10">
        <v>17594</v>
      </c>
      <c r="T261" s="8">
        <v>0</v>
      </c>
      <c r="U261" s="10">
        <v>718281</v>
      </c>
      <c r="V261" s="10">
        <v>65895</v>
      </c>
      <c r="W261" s="10">
        <v>23522</v>
      </c>
      <c r="X261" s="10">
        <v>649975</v>
      </c>
      <c r="Y261" s="10">
        <v>0</v>
      </c>
      <c r="Z261" s="10">
        <v>0</v>
      </c>
      <c r="AC261" s="10">
        <v>443733</v>
      </c>
      <c r="AD261" s="10">
        <v>35679</v>
      </c>
    </row>
    <row r="262" spans="14:30">
      <c r="N262">
        <v>1996</v>
      </c>
      <c r="O262" t="s">
        <v>43</v>
      </c>
      <c r="P262" t="s">
        <v>29</v>
      </c>
      <c r="Q262" t="s">
        <v>2</v>
      </c>
      <c r="R262" s="3">
        <f t="shared" si="223"/>
        <v>743714</v>
      </c>
      <c r="S262" s="10">
        <v>17147</v>
      </c>
      <c r="T262" s="8">
        <v>0</v>
      </c>
      <c r="U262" s="10">
        <v>1011300</v>
      </c>
      <c r="V262" s="10">
        <v>93006</v>
      </c>
      <c r="W262" s="10">
        <v>18568</v>
      </c>
      <c r="X262" s="10">
        <v>191866</v>
      </c>
      <c r="Y262" s="10">
        <v>0</v>
      </c>
      <c r="Z262" s="10">
        <v>0</v>
      </c>
      <c r="AC262" s="10">
        <v>550019</v>
      </c>
      <c r="AD262" s="10">
        <v>193695</v>
      </c>
    </row>
    <row r="263" spans="14:30">
      <c r="N263">
        <v>1997</v>
      </c>
      <c r="O263" t="s">
        <v>43</v>
      </c>
      <c r="P263" t="s">
        <v>29</v>
      </c>
      <c r="Q263" t="s">
        <v>2</v>
      </c>
      <c r="R263" s="3">
        <f t="shared" si="223"/>
        <v>671762</v>
      </c>
      <c r="S263" s="10">
        <v>24987</v>
      </c>
      <c r="T263" s="8">
        <v>0</v>
      </c>
      <c r="U263" s="10">
        <v>985347</v>
      </c>
      <c r="V263" s="10">
        <v>155141</v>
      </c>
      <c r="W263" s="10">
        <v>19308</v>
      </c>
      <c r="X263" s="10">
        <v>179004</v>
      </c>
      <c r="Y263" s="10">
        <v>0</v>
      </c>
      <c r="Z263" s="10">
        <v>0</v>
      </c>
      <c r="AC263" s="10">
        <v>571019</v>
      </c>
      <c r="AD263" s="10">
        <v>100743</v>
      </c>
    </row>
    <row r="264" spans="14:30">
      <c r="N264">
        <v>1998</v>
      </c>
      <c r="O264" t="s">
        <v>43</v>
      </c>
      <c r="P264" t="s">
        <v>29</v>
      </c>
      <c r="Q264" t="s">
        <v>2</v>
      </c>
      <c r="R264" s="3">
        <f t="shared" si="223"/>
        <v>715375</v>
      </c>
      <c r="S264" s="10">
        <v>24119</v>
      </c>
      <c r="T264" s="8">
        <v>0</v>
      </c>
      <c r="U264" s="10">
        <v>772385</v>
      </c>
      <c r="V264" s="10">
        <v>50585</v>
      </c>
      <c r="W264" s="10">
        <v>20539</v>
      </c>
      <c r="X264" s="10">
        <v>101218</v>
      </c>
      <c r="Y264" s="10">
        <v>0</v>
      </c>
      <c r="Z264" s="10">
        <v>0</v>
      </c>
      <c r="AC264" s="10">
        <v>560843</v>
      </c>
      <c r="AD264" s="10">
        <v>154532</v>
      </c>
    </row>
    <row r="265" spans="14:30">
      <c r="N265">
        <v>1999</v>
      </c>
      <c r="O265" t="s">
        <v>43</v>
      </c>
      <c r="P265" t="s">
        <v>29</v>
      </c>
      <c r="Q265" t="s">
        <v>2</v>
      </c>
      <c r="R265" s="3">
        <f t="shared" si="223"/>
        <v>685535</v>
      </c>
      <c r="S265" s="10">
        <v>7422</v>
      </c>
      <c r="T265" s="8">
        <v>0</v>
      </c>
      <c r="U265" s="10">
        <v>790049</v>
      </c>
      <c r="V265" s="10">
        <v>43541</v>
      </c>
      <c r="W265" s="10">
        <v>19410</v>
      </c>
      <c r="X265" s="10">
        <v>120568</v>
      </c>
      <c r="Y265" s="10">
        <v>0</v>
      </c>
      <c r="Z265" s="10">
        <v>0</v>
      </c>
      <c r="AC265" s="10">
        <v>552467</v>
      </c>
      <c r="AD265" s="10">
        <v>133068</v>
      </c>
    </row>
    <row r="266" spans="14:30">
      <c r="N266">
        <v>2000</v>
      </c>
      <c r="O266" t="s">
        <v>43</v>
      </c>
      <c r="P266" t="s">
        <v>29</v>
      </c>
      <c r="Q266" t="s">
        <v>2</v>
      </c>
      <c r="R266" s="3">
        <f t="shared" si="223"/>
        <v>674919</v>
      </c>
      <c r="S266" s="10">
        <v>10229</v>
      </c>
      <c r="T266" s="8">
        <v>0</v>
      </c>
      <c r="U266" s="10">
        <f>(U268+U265)/2</f>
        <v>809302.5</v>
      </c>
      <c r="V266" s="10">
        <v>36953</v>
      </c>
      <c r="W266" s="10">
        <v>20415</v>
      </c>
      <c r="X266" s="10">
        <v>111734</v>
      </c>
      <c r="Y266" s="10">
        <v>0</v>
      </c>
      <c r="Z266" s="10">
        <v>0</v>
      </c>
      <c r="AC266" s="10">
        <v>549207</v>
      </c>
      <c r="AD266" s="10">
        <v>125712</v>
      </c>
    </row>
    <row r="267" spans="14:30">
      <c r="R267" s="3"/>
      <c r="S267" s="10"/>
      <c r="T267" s="8"/>
      <c r="U267" s="10"/>
      <c r="V267" s="10"/>
      <c r="W267" s="10"/>
      <c r="X267" s="10"/>
      <c r="Y267" s="10"/>
      <c r="Z267" s="10"/>
      <c r="AC267" s="10"/>
      <c r="AD267" s="10"/>
    </row>
    <row r="268" spans="14:30">
      <c r="N268">
        <v>2002</v>
      </c>
      <c r="O268" t="s">
        <v>43</v>
      </c>
      <c r="P268" t="s">
        <v>29</v>
      </c>
      <c r="Q268" t="s">
        <v>2</v>
      </c>
      <c r="R268" s="3">
        <f t="shared" si="223"/>
        <v>670981</v>
      </c>
      <c r="S268" s="10">
        <v>24825</v>
      </c>
      <c r="T268" s="8">
        <v>0</v>
      </c>
      <c r="U268" s="10">
        <v>828556</v>
      </c>
      <c r="V268" s="10">
        <v>41471</v>
      </c>
      <c r="W268" s="10">
        <v>21677</v>
      </c>
      <c r="X268" s="10">
        <v>186083</v>
      </c>
      <c r="Y268" s="10">
        <v>0</v>
      </c>
      <c r="Z268" s="10">
        <v>0</v>
      </c>
      <c r="AC268" s="10">
        <v>603429</v>
      </c>
      <c r="AD268" s="10">
        <v>67552</v>
      </c>
    </row>
    <row r="269" spans="14:30">
      <c r="R269" s="3"/>
      <c r="S269" s="10"/>
      <c r="T269" s="8"/>
      <c r="U269" s="10"/>
      <c r="V269" s="10"/>
      <c r="W269" s="10"/>
      <c r="X269" s="10"/>
      <c r="Y269" s="10"/>
      <c r="Z269" s="10"/>
      <c r="AC269" s="10"/>
      <c r="AD269" s="10"/>
    </row>
    <row r="270" spans="14:30">
      <c r="N270">
        <v>2004</v>
      </c>
      <c r="O270" t="s">
        <v>43</v>
      </c>
      <c r="P270" t="s">
        <v>29</v>
      </c>
      <c r="Q270" t="s">
        <v>2</v>
      </c>
      <c r="R270" s="3">
        <f t="shared" si="223"/>
        <v>745771</v>
      </c>
      <c r="S270" s="10">
        <v>29939</v>
      </c>
      <c r="T270" s="8">
        <v>0</v>
      </c>
      <c r="U270" s="10">
        <v>1052926</v>
      </c>
      <c r="V270" s="10">
        <v>43614</v>
      </c>
      <c r="W270" s="10">
        <v>22828</v>
      </c>
      <c r="X270" s="10">
        <v>139970</v>
      </c>
      <c r="Y270" s="10">
        <v>0</v>
      </c>
      <c r="Z270" s="10">
        <v>0</v>
      </c>
      <c r="AC270" s="10">
        <v>692331</v>
      </c>
      <c r="AD270" s="10">
        <v>53440</v>
      </c>
    </row>
    <row r="271" spans="14:30">
      <c r="N271">
        <v>2005</v>
      </c>
      <c r="O271" t="s">
        <v>43</v>
      </c>
      <c r="P271" t="s">
        <v>29</v>
      </c>
      <c r="Q271" t="s">
        <v>2</v>
      </c>
      <c r="R271" s="3">
        <f t="shared" si="223"/>
        <v>945260</v>
      </c>
      <c r="S271" s="11">
        <v>20489</v>
      </c>
      <c r="T271" s="8">
        <v>0</v>
      </c>
      <c r="U271" s="11">
        <v>1564281</v>
      </c>
      <c r="V271" s="11">
        <v>129989</v>
      </c>
      <c r="W271" s="11">
        <v>23838</v>
      </c>
      <c r="X271" s="11">
        <v>234002</v>
      </c>
      <c r="Y271" s="11">
        <v>0</v>
      </c>
      <c r="Z271" s="11">
        <v>0</v>
      </c>
      <c r="AC271" s="11">
        <v>763829</v>
      </c>
      <c r="AD271" s="11">
        <v>181431</v>
      </c>
    </row>
    <row r="272" spans="14:30">
      <c r="N272">
        <v>2006</v>
      </c>
      <c r="O272" t="s">
        <v>43</v>
      </c>
      <c r="P272" t="s">
        <v>29</v>
      </c>
      <c r="Q272" t="s">
        <v>2</v>
      </c>
      <c r="R272" s="3">
        <f t="shared" si="223"/>
        <v>1113188</v>
      </c>
      <c r="S272" s="12">
        <v>0</v>
      </c>
      <c r="T272" s="8">
        <v>0</v>
      </c>
      <c r="U272" s="15">
        <v>1403367</v>
      </c>
      <c r="V272" s="11">
        <v>106274</v>
      </c>
      <c r="W272" s="11">
        <v>25432</v>
      </c>
      <c r="X272" s="12">
        <v>1011999</v>
      </c>
      <c r="Y272" s="11">
        <v>0</v>
      </c>
      <c r="Z272" s="11">
        <v>0</v>
      </c>
      <c r="AC272" s="12">
        <v>868582</v>
      </c>
      <c r="AD272" s="11">
        <v>244606</v>
      </c>
    </row>
    <row r="273" spans="14:30">
      <c r="N273">
        <v>2007</v>
      </c>
      <c r="Q273" t="s">
        <v>2</v>
      </c>
      <c r="R273" s="3">
        <f t="shared" si="223"/>
        <v>794863</v>
      </c>
      <c r="S273" s="11">
        <v>0</v>
      </c>
      <c r="T273" s="8">
        <v>0</v>
      </c>
      <c r="U273" s="11">
        <v>1457701</v>
      </c>
      <c r="V273" s="11">
        <v>72862</v>
      </c>
      <c r="W273" s="11">
        <v>27301</v>
      </c>
      <c r="X273" s="11">
        <v>449571</v>
      </c>
      <c r="Y273" s="11">
        <v>0</v>
      </c>
      <c r="Z273" s="11">
        <v>0</v>
      </c>
      <c r="AC273" s="11">
        <v>609557</v>
      </c>
      <c r="AD273" s="11">
        <v>185306</v>
      </c>
    </row>
    <row r="274" spans="14:30">
      <c r="N274">
        <v>2008</v>
      </c>
      <c r="Q274" t="s">
        <v>2</v>
      </c>
      <c r="R274" s="3">
        <f t="shared" si="223"/>
        <v>1228481</v>
      </c>
      <c r="S274" s="13">
        <v>0</v>
      </c>
      <c r="T274" s="8">
        <v>0</v>
      </c>
      <c r="U274" s="13">
        <v>1472642</v>
      </c>
      <c r="V274" s="13">
        <v>85358</v>
      </c>
      <c r="W274" s="13">
        <v>28467</v>
      </c>
      <c r="X274" s="13">
        <v>352936</v>
      </c>
      <c r="Y274" s="13">
        <v>0</v>
      </c>
      <c r="Z274" s="13">
        <v>0</v>
      </c>
      <c r="AC274" s="13">
        <v>703627</v>
      </c>
      <c r="AD274" s="13">
        <v>524854</v>
      </c>
    </row>
    <row r="275" spans="14:30">
      <c r="N275">
        <v>2009</v>
      </c>
      <c r="Q275" t="s">
        <v>2</v>
      </c>
      <c r="R275" s="3">
        <f t="shared" si="223"/>
        <v>1179901</v>
      </c>
      <c r="S275" s="14">
        <v>0</v>
      </c>
      <c r="T275" s="8">
        <v>0</v>
      </c>
      <c r="U275" s="14">
        <v>2116673</v>
      </c>
      <c r="V275" s="14">
        <v>76438</v>
      </c>
      <c r="W275" s="14">
        <v>30793</v>
      </c>
      <c r="X275" s="14">
        <v>398463</v>
      </c>
      <c r="Y275" s="14">
        <v>0</v>
      </c>
      <c r="Z275" s="14">
        <v>0</v>
      </c>
      <c r="AC275" s="14">
        <v>734130</v>
      </c>
      <c r="AD275" s="14">
        <v>445771</v>
      </c>
    </row>
    <row r="276" spans="14:30">
      <c r="N276">
        <v>2010</v>
      </c>
      <c r="Q276" t="s">
        <v>2</v>
      </c>
      <c r="R276" s="3">
        <f t="shared" si="223"/>
        <v>1314758</v>
      </c>
      <c r="S276" s="6">
        <v>0</v>
      </c>
      <c r="T276" s="8">
        <v>0</v>
      </c>
      <c r="U276" s="13">
        <v>2416446</v>
      </c>
      <c r="V276" s="13">
        <v>58200</v>
      </c>
      <c r="W276" s="13">
        <v>34282</v>
      </c>
      <c r="X276" s="13">
        <v>1676564</v>
      </c>
      <c r="Y276" s="6">
        <v>0</v>
      </c>
      <c r="Z276" s="6">
        <v>0</v>
      </c>
      <c r="AC276" s="13">
        <v>951830</v>
      </c>
      <c r="AD276" s="13">
        <v>362928</v>
      </c>
    </row>
    <row r="277" spans="14:30">
      <c r="N277">
        <v>2011</v>
      </c>
      <c r="Q277" t="s">
        <v>2</v>
      </c>
      <c r="R277" s="3">
        <f t="shared" si="223"/>
        <v>1556366</v>
      </c>
      <c r="S277" s="6">
        <v>0</v>
      </c>
      <c r="T277" s="8">
        <v>0</v>
      </c>
      <c r="U277" s="13">
        <v>2788102</v>
      </c>
      <c r="V277" s="13">
        <v>208129</v>
      </c>
      <c r="W277" s="13">
        <v>49592</v>
      </c>
      <c r="X277" s="13">
        <v>1428390</v>
      </c>
      <c r="Y277" s="6">
        <v>0</v>
      </c>
      <c r="Z277" s="6">
        <v>0</v>
      </c>
      <c r="AC277" s="13">
        <v>1111753</v>
      </c>
      <c r="AD277" s="13">
        <v>444613</v>
      </c>
    </row>
    <row r="278" spans="14:30">
      <c r="N278">
        <v>2012</v>
      </c>
      <c r="Q278" t="s">
        <v>2</v>
      </c>
      <c r="R278" s="3">
        <f t="shared" si="223"/>
        <v>1685421</v>
      </c>
      <c r="S278" s="6">
        <v>0</v>
      </c>
      <c r="T278" s="8">
        <v>0</v>
      </c>
      <c r="U278" s="13">
        <v>2537852</v>
      </c>
      <c r="V278" s="13">
        <v>171967</v>
      </c>
      <c r="W278" s="13">
        <v>34188</v>
      </c>
      <c r="X278" s="13">
        <v>1589660</v>
      </c>
      <c r="Y278" s="6">
        <v>0</v>
      </c>
      <c r="Z278" s="6">
        <v>0</v>
      </c>
      <c r="AC278" s="13">
        <v>1037642</v>
      </c>
      <c r="AD278" s="13">
        <v>647779</v>
      </c>
    </row>
    <row r="279" spans="14:30">
      <c r="S279" s="6">
        <v>0</v>
      </c>
      <c r="U279" s="13">
        <v>2318246</v>
      </c>
      <c r="V279" s="13">
        <v>213874</v>
      </c>
      <c r="W279" s="13">
        <v>35548</v>
      </c>
      <c r="X279" s="13">
        <v>1751892</v>
      </c>
      <c r="Y279" s="6">
        <v>0</v>
      </c>
      <c r="Z279" s="6">
        <v>0</v>
      </c>
      <c r="AC279" s="13">
        <v>1078421</v>
      </c>
      <c r="AD279" s="13">
        <v>131810</v>
      </c>
    </row>
    <row r="311" spans="27:27">
      <c r="AA311" s="4"/>
    </row>
    <row r="363" spans="27:27">
      <c r="AA363" s="4"/>
    </row>
    <row r="415" spans="27:27">
      <c r="AA415" s="4"/>
    </row>
    <row r="467" spans="27:27">
      <c r="AA467" s="4"/>
    </row>
    <row r="519" spans="27:27">
      <c r="AA519" s="4"/>
    </row>
    <row r="571" spans="27:27">
      <c r="AA571" s="4"/>
    </row>
    <row r="623" spans="27:27">
      <c r="AA623" s="4"/>
    </row>
    <row r="675" spans="27:27">
      <c r="AA675" s="4"/>
    </row>
    <row r="727" spans="27:27">
      <c r="AA727" s="4"/>
    </row>
    <row r="779" spans="27:27">
      <c r="AA779" s="4"/>
    </row>
    <row r="831" spans="27:27">
      <c r="AA831" s="4"/>
    </row>
    <row r="883" spans="27:27">
      <c r="AA883" s="4"/>
    </row>
    <row r="935" spans="27:27">
      <c r="AA935" s="4"/>
    </row>
    <row r="987" spans="27:27">
      <c r="AA987" s="4"/>
    </row>
    <row r="1039" spans="27:27">
      <c r="AA1039" s="4"/>
    </row>
    <row r="1091" spans="27:27">
      <c r="AA1091" s="4"/>
    </row>
    <row r="1143" spans="27:27">
      <c r="AA1143" s="4"/>
    </row>
    <row r="1195" spans="27:27">
      <c r="AA1195" s="4"/>
    </row>
    <row r="1247" spans="27:27">
      <c r="AA1247" s="4"/>
    </row>
    <row r="1299" spans="27:27">
      <c r="AA1299" s="4"/>
    </row>
    <row r="1351" spans="27:27">
      <c r="AA1351" s="4"/>
    </row>
    <row r="1403" spans="27:27">
      <c r="AA1403" s="4"/>
    </row>
    <row r="1455" spans="27:27">
      <c r="AA1455" s="4"/>
    </row>
    <row r="1472" spans="19:20">
      <c r="S1472" s="1"/>
      <c r="T1472" s="1"/>
    </row>
    <row r="1473" spans="18:27">
      <c r="S1473" s="1"/>
      <c r="T1473" s="1"/>
    </row>
    <row r="1474" spans="18:27">
      <c r="R1474" s="3"/>
      <c r="S1474" s="1"/>
      <c r="T1474" s="1"/>
      <c r="U1474" s="1"/>
      <c r="V1474" s="1"/>
      <c r="W1474" s="1"/>
      <c r="X1474" s="1"/>
      <c r="Y1474" s="1"/>
      <c r="Z1474" s="1"/>
      <c r="AA1474" s="1"/>
    </row>
    <row r="1475" spans="18:27">
      <c r="R1475" s="3"/>
      <c r="S1475" s="1"/>
      <c r="T1475" s="1"/>
      <c r="U1475" s="1"/>
      <c r="V1475" s="1"/>
      <c r="W1475" s="1"/>
      <c r="X1475" s="1"/>
      <c r="Y1475" s="1"/>
      <c r="Z1475" s="1"/>
      <c r="AA1475" s="1"/>
    </row>
    <row r="1476" spans="18:27">
      <c r="R1476" s="3"/>
      <c r="S1476" s="1"/>
      <c r="T1476" s="1"/>
      <c r="U1476" s="1"/>
      <c r="V1476" s="1"/>
      <c r="W1476" s="1"/>
      <c r="X1476" s="1"/>
      <c r="Y1476" s="1"/>
      <c r="Z1476" s="1"/>
      <c r="AA1476" s="1"/>
    </row>
    <row r="1477" spans="18:27">
      <c r="R1477" s="3"/>
      <c r="S1477" s="1"/>
      <c r="T1477" s="1"/>
      <c r="U1477" s="1"/>
      <c r="V1477" s="1"/>
      <c r="W1477" s="1"/>
      <c r="X1477" s="1"/>
      <c r="Y1477" s="1"/>
      <c r="Z1477" s="1"/>
      <c r="AA1477" s="1"/>
    </row>
    <row r="1478" spans="18:27">
      <c r="R1478" s="3"/>
      <c r="S1478" s="1"/>
      <c r="T1478" s="1"/>
      <c r="U1478" s="1"/>
      <c r="V1478" s="1"/>
      <c r="W1478" s="1"/>
      <c r="X1478" s="1"/>
      <c r="Y1478" s="1"/>
      <c r="Z1478" s="1"/>
      <c r="AA1478" s="1"/>
    </row>
    <row r="1479" spans="18:27">
      <c r="R1479" s="3"/>
      <c r="S1479" s="1"/>
      <c r="T1479" s="1"/>
      <c r="U1479" s="1"/>
      <c r="V1479" s="1"/>
      <c r="W1479" s="1"/>
      <c r="X1479" s="1"/>
      <c r="Y1479" s="1"/>
      <c r="Z1479" s="1"/>
      <c r="AA1479" s="1"/>
    </row>
    <row r="1480" spans="18:27">
      <c r="R1480" s="3"/>
      <c r="S1480" s="1"/>
      <c r="T1480" s="1"/>
      <c r="U1480" s="1"/>
      <c r="V1480" s="1"/>
      <c r="W1480" s="1"/>
      <c r="X1480" s="1"/>
      <c r="Y1480" s="1"/>
      <c r="Z1480" s="1"/>
      <c r="AA1480" s="4"/>
    </row>
    <row r="1481" spans="18:27">
      <c r="R1481" s="3"/>
      <c r="S1481" s="1"/>
      <c r="T1481" s="1"/>
      <c r="U1481" s="1"/>
      <c r="V1481" s="1"/>
      <c r="W1481" s="1"/>
      <c r="X1481" s="1"/>
      <c r="Y1481" s="1"/>
      <c r="Z1481" s="1"/>
      <c r="AA1481" s="1"/>
    </row>
    <row r="1482" spans="18:27">
      <c r="R1482" s="3"/>
      <c r="S1482" s="1"/>
      <c r="T1482" s="1"/>
      <c r="U1482" s="1"/>
      <c r="V1482" s="1"/>
      <c r="W1482" s="1"/>
      <c r="X1482" s="1"/>
      <c r="Y1482" s="1"/>
      <c r="Z1482" s="1"/>
      <c r="AA1482" s="1"/>
    </row>
    <row r="1483" spans="18:27">
      <c r="R1483" s="3"/>
      <c r="S1483" s="1"/>
      <c r="T1483" s="1"/>
      <c r="U1483" s="1"/>
      <c r="V1483" s="1"/>
      <c r="W1483" s="1"/>
      <c r="X1483" s="1"/>
      <c r="Y1483" s="1"/>
      <c r="Z1483" s="1"/>
      <c r="AA1483" s="1"/>
    </row>
    <row r="1484" spans="18:27">
      <c r="R1484" s="3"/>
      <c r="S1484" s="1"/>
      <c r="T1484" s="1"/>
      <c r="U1484" s="1"/>
      <c r="V1484" s="1"/>
      <c r="W1484" s="1"/>
      <c r="X1484" s="1"/>
      <c r="Y1484" s="1"/>
      <c r="Z1484" s="1"/>
      <c r="AA1484" s="1"/>
    </row>
    <row r="1485" spans="18:27">
      <c r="R1485" s="3"/>
      <c r="S1485" s="1"/>
      <c r="T1485" s="1"/>
      <c r="U1485" s="1"/>
      <c r="V1485" s="1"/>
      <c r="W1485" s="1"/>
      <c r="X1485" s="1"/>
      <c r="Y1485" s="1"/>
      <c r="Z1485" s="1"/>
      <c r="AA1485" s="1"/>
    </row>
    <row r="1486" spans="18:27">
      <c r="R1486" s="3"/>
      <c r="S1486" s="1"/>
      <c r="T1486" s="1"/>
      <c r="U1486" s="1"/>
      <c r="V1486" s="1"/>
      <c r="W1486" s="1"/>
      <c r="X1486" s="1"/>
      <c r="Y1486" s="1"/>
      <c r="Z1486" s="1"/>
      <c r="AA1486" s="1"/>
    </row>
    <row r="1487" spans="18:27">
      <c r="R1487" s="3"/>
      <c r="S1487" s="1"/>
      <c r="T1487" s="1"/>
      <c r="U1487" s="1"/>
      <c r="V1487" s="1"/>
      <c r="W1487" s="1"/>
      <c r="X1487" s="1"/>
      <c r="Y1487" s="1"/>
      <c r="Z1487" s="1"/>
      <c r="AA1487" s="1"/>
    </row>
    <row r="1488" spans="18:27">
      <c r="R1488" s="3"/>
      <c r="S1488" s="1"/>
      <c r="T1488" s="1"/>
      <c r="U1488" s="1"/>
      <c r="V1488" s="1"/>
      <c r="W1488" s="1"/>
      <c r="X1488" s="1"/>
      <c r="Y1488" s="1"/>
      <c r="Z1488" s="1"/>
      <c r="AA1488" s="1"/>
    </row>
    <row r="1489" spans="18:27">
      <c r="R1489" s="3"/>
      <c r="S1489" s="1"/>
      <c r="T1489" s="1"/>
      <c r="U1489" s="1"/>
      <c r="V1489" s="1"/>
      <c r="W1489" s="1"/>
      <c r="X1489" s="1"/>
      <c r="Y1489" s="1"/>
      <c r="Z1489" s="1"/>
      <c r="AA1489" s="4"/>
    </row>
    <row r="1490" spans="18:27">
      <c r="R1490" s="3"/>
      <c r="U1490" s="1"/>
      <c r="V1490" s="1"/>
      <c r="W1490" s="1"/>
      <c r="X1490" s="1"/>
      <c r="Y1490" s="1"/>
      <c r="Z1490" s="1"/>
      <c r="AA1490" s="1"/>
    </row>
    <row r="1491" spans="18:27">
      <c r="R1491" s="3"/>
      <c r="U1491" s="1"/>
      <c r="V1491" s="1"/>
      <c r="W1491" s="1"/>
      <c r="X1491" s="1"/>
      <c r="Y1491" s="1"/>
      <c r="Z1491" s="1"/>
      <c r="AA1491" s="1"/>
    </row>
    <row r="1525" spans="27:27">
      <c r="AA1525" s="4"/>
    </row>
    <row r="1577" spans="27:27">
      <c r="AA1577" s="4"/>
    </row>
    <row r="1629" spans="27:27">
      <c r="AA1629" s="4"/>
    </row>
    <row r="1681" spans="27:27">
      <c r="AA1681" s="4"/>
    </row>
    <row r="1733" spans="27:27">
      <c r="AA1733" s="4"/>
    </row>
    <row r="1785" spans="27:27">
      <c r="AA1785" s="4"/>
    </row>
    <row r="1837" spans="27:27">
      <c r="AA1837" s="4"/>
    </row>
    <row r="1889" spans="27:27">
      <c r="AA1889" s="4"/>
    </row>
    <row r="1941" spans="27:27">
      <c r="AA1941" s="4"/>
    </row>
    <row r="1993" spans="27:27">
      <c r="AA1993" s="4"/>
    </row>
    <row r="2045" spans="27:27">
      <c r="AA2045" s="4"/>
    </row>
    <row r="2097" spans="27:27">
      <c r="AA2097" s="4"/>
    </row>
    <row r="2149" spans="27:27">
      <c r="AA2149" s="4"/>
    </row>
    <row r="2201" spans="27:27">
      <c r="AA2201" s="4"/>
    </row>
    <row r="2253" spans="27:27">
      <c r="AA2253" s="4"/>
    </row>
    <row r="2305" spans="27:27">
      <c r="AA2305" s="4"/>
    </row>
    <row r="2357" spans="27:27">
      <c r="AA2357" s="4"/>
    </row>
    <row r="2409" spans="27:27">
      <c r="AA2409" s="4"/>
    </row>
    <row r="2461" spans="27:27">
      <c r="AA2461" s="4"/>
    </row>
    <row r="2513" spans="27:27">
      <c r="AA2513" s="4"/>
    </row>
    <row r="2565" spans="27:27">
      <c r="AA2565" s="4"/>
    </row>
    <row r="2617" spans="27:27">
      <c r="AA2617" s="4"/>
    </row>
    <row r="2669" spans="27:27">
      <c r="AA2669" s="4"/>
    </row>
    <row r="2721" spans="27:27">
      <c r="AA2721" s="4"/>
    </row>
    <row r="2773" spans="27:27">
      <c r="AA2773" s="4"/>
    </row>
    <row r="2826" spans="27:27">
      <c r="AA2826" s="4"/>
    </row>
    <row r="2879" spans="27:27">
      <c r="AA2879" s="4"/>
    </row>
    <row r="2931" spans="27:27">
      <c r="AA2931" s="4"/>
    </row>
    <row r="2983" spans="27:27">
      <c r="AA2983" s="4"/>
    </row>
    <row r="3000" spans="18:27">
      <c r="S3000" s="1"/>
      <c r="T3000" s="1"/>
    </row>
    <row r="3001" spans="18:27">
      <c r="S3001" s="1"/>
      <c r="T3001" s="1"/>
    </row>
    <row r="3002" spans="18:27">
      <c r="R3002" s="3"/>
      <c r="S3002" s="1"/>
      <c r="T3002" s="1"/>
      <c r="U3002" s="1"/>
      <c r="V3002" s="1"/>
      <c r="W3002" s="1"/>
      <c r="X3002" s="1"/>
      <c r="Y3002" s="1"/>
      <c r="Z3002" s="1"/>
      <c r="AA3002" s="1"/>
    </row>
    <row r="3003" spans="18:27">
      <c r="R3003" s="3"/>
      <c r="S3003" s="1"/>
      <c r="T3003" s="1"/>
      <c r="U3003" s="1"/>
      <c r="V3003" s="1"/>
      <c r="W3003" s="1"/>
      <c r="X3003" s="1"/>
      <c r="Y3003" s="1"/>
      <c r="Z3003" s="1"/>
      <c r="AA3003" s="1"/>
    </row>
    <row r="3004" spans="18:27">
      <c r="R3004" s="3"/>
      <c r="S3004" s="1"/>
      <c r="T3004" s="1"/>
      <c r="U3004" s="1"/>
      <c r="V3004" s="1"/>
      <c r="W3004" s="1"/>
      <c r="X3004" s="1"/>
      <c r="Y3004" s="1"/>
      <c r="Z3004" s="1"/>
      <c r="AA3004" s="1"/>
    </row>
    <row r="3005" spans="18:27">
      <c r="R3005" s="3"/>
      <c r="S3005" s="1"/>
      <c r="T3005" s="1"/>
      <c r="U3005" s="1"/>
      <c r="V3005" s="1"/>
      <c r="W3005" s="1"/>
      <c r="X3005" s="1"/>
      <c r="Y3005" s="1"/>
      <c r="Z3005" s="1"/>
      <c r="AA3005" s="1"/>
    </row>
    <row r="3006" spans="18:27">
      <c r="R3006" s="3"/>
      <c r="S3006" s="1"/>
      <c r="T3006" s="1"/>
      <c r="U3006" s="1"/>
      <c r="V3006" s="1"/>
      <c r="W3006" s="1"/>
      <c r="X3006" s="1"/>
      <c r="Y3006" s="1"/>
      <c r="Z3006" s="1"/>
      <c r="AA3006" s="1"/>
    </row>
    <row r="3007" spans="18:27">
      <c r="R3007" s="3"/>
      <c r="S3007" s="1"/>
      <c r="T3007" s="1"/>
      <c r="U3007" s="1"/>
      <c r="V3007" s="1"/>
      <c r="W3007" s="1"/>
      <c r="X3007" s="1"/>
      <c r="Y3007" s="1"/>
      <c r="Z3007" s="1"/>
      <c r="AA3007" s="1"/>
    </row>
    <row r="3008" spans="18:27">
      <c r="R3008" s="3"/>
      <c r="S3008" s="1"/>
      <c r="T3008" s="1"/>
      <c r="U3008" s="1"/>
      <c r="V3008" s="1"/>
      <c r="W3008" s="1"/>
      <c r="X3008" s="1"/>
      <c r="Y3008" s="1"/>
      <c r="Z3008" s="1"/>
      <c r="AA3008" s="4"/>
    </row>
    <row r="3009" spans="18:27">
      <c r="R3009" s="3"/>
      <c r="S3009" s="1"/>
      <c r="T3009" s="1"/>
      <c r="U3009" s="1"/>
      <c r="V3009" s="1"/>
      <c r="W3009" s="1"/>
      <c r="X3009" s="1"/>
      <c r="Y3009" s="1"/>
      <c r="Z3009" s="1"/>
      <c r="AA3009" s="1"/>
    </row>
    <row r="3010" spans="18:27">
      <c r="R3010" s="3"/>
      <c r="S3010" s="1"/>
      <c r="T3010" s="1"/>
      <c r="U3010" s="1"/>
      <c r="V3010" s="1"/>
      <c r="W3010" s="1"/>
      <c r="X3010" s="1"/>
      <c r="Y3010" s="1"/>
      <c r="Z3010" s="1"/>
      <c r="AA3010" s="1"/>
    </row>
    <row r="3011" spans="18:27">
      <c r="R3011" s="3"/>
      <c r="S3011" s="1"/>
      <c r="T3011" s="1"/>
      <c r="U3011" s="1"/>
      <c r="V3011" s="1"/>
      <c r="W3011" s="1"/>
      <c r="X3011" s="1"/>
      <c r="Y3011" s="1"/>
      <c r="Z3011" s="1"/>
      <c r="AA3011" s="1"/>
    </row>
    <row r="3012" spans="18:27">
      <c r="R3012" s="3"/>
      <c r="S3012" s="1"/>
      <c r="T3012" s="1"/>
      <c r="U3012" s="1"/>
      <c r="V3012" s="1"/>
      <c r="W3012" s="1"/>
      <c r="X3012" s="1"/>
      <c r="Y3012" s="1"/>
      <c r="Z3012" s="1"/>
      <c r="AA3012" s="1"/>
    </row>
    <row r="3013" spans="18:27">
      <c r="R3013" s="3"/>
      <c r="S3013" s="1"/>
      <c r="T3013" s="1"/>
      <c r="U3013" s="1"/>
      <c r="V3013" s="1"/>
      <c r="W3013" s="1"/>
      <c r="X3013" s="1"/>
      <c r="Y3013" s="1"/>
      <c r="Z3013" s="1"/>
      <c r="AA3013" s="1"/>
    </row>
    <row r="3014" spans="18:27">
      <c r="R3014" s="3"/>
      <c r="S3014" s="1"/>
      <c r="T3014" s="1"/>
      <c r="U3014" s="1"/>
      <c r="V3014" s="1"/>
      <c r="W3014" s="1"/>
      <c r="X3014" s="1"/>
      <c r="Y3014" s="1"/>
      <c r="Z3014" s="1"/>
      <c r="AA3014" s="1"/>
    </row>
    <row r="3015" spans="18:27">
      <c r="R3015" s="3"/>
      <c r="S3015" s="1"/>
      <c r="T3015" s="1"/>
      <c r="U3015" s="1"/>
      <c r="V3015" s="1"/>
      <c r="W3015" s="1"/>
      <c r="X3015" s="1"/>
      <c r="Y3015" s="1"/>
      <c r="Z3015" s="1"/>
      <c r="AA3015" s="1"/>
    </row>
    <row r="3016" spans="18:27">
      <c r="R3016" s="3"/>
      <c r="S3016" s="1"/>
      <c r="T3016" s="1"/>
      <c r="U3016" s="1"/>
      <c r="V3016" s="1"/>
      <c r="W3016" s="1"/>
      <c r="X3016" s="1"/>
      <c r="Y3016" s="1"/>
      <c r="Z3016" s="1"/>
      <c r="AA3016" s="1"/>
    </row>
    <row r="3017" spans="18:27">
      <c r="R3017" s="3"/>
      <c r="S3017" s="1"/>
      <c r="T3017" s="1"/>
      <c r="U3017" s="1"/>
      <c r="V3017" s="1"/>
      <c r="W3017" s="1"/>
      <c r="X3017" s="1"/>
      <c r="Y3017" s="1"/>
      <c r="Z3017" s="1"/>
      <c r="AA3017" s="4"/>
    </row>
    <row r="3018" spans="18:27">
      <c r="R3018" s="3"/>
      <c r="U3018" s="1"/>
      <c r="V3018" s="1"/>
      <c r="W3018" s="1"/>
      <c r="X3018" s="1"/>
      <c r="Y3018" s="1"/>
      <c r="Z3018" s="1"/>
      <c r="AA3018" s="1"/>
    </row>
    <row r="3019" spans="18:27">
      <c r="R3019" s="3"/>
      <c r="U3019" s="1"/>
      <c r="V3019" s="1"/>
      <c r="W3019" s="1"/>
      <c r="X3019" s="1"/>
      <c r="Y3019" s="1"/>
      <c r="Z3019" s="1"/>
      <c r="AA3019" s="1"/>
    </row>
  </sheetData>
  <sheetCalcPr fullCalcOnLoad="1"/>
  <sortState ref="A3:AB1512">
    <sortCondition ref="D4:D1512"/>
  </sortState>
  <mergeCells count="4">
    <mergeCell ref="B1:J1"/>
    <mergeCell ref="B41:J41"/>
    <mergeCell ref="B81:J81"/>
    <mergeCell ref="B121:J121"/>
  </mergeCells>
  <phoneticPr fontId="4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</vt:vector>
  </HeadingPairs>
  <TitlesOfParts>
    <vt:vector size="5" baseType="lpstr">
      <vt:lpstr>Data</vt:lpstr>
      <vt:lpstr>U.S. Infrastructure Const 72-12</vt:lpstr>
      <vt:lpstr>NYC Infrastructure Constr 72-12</vt:lpstr>
      <vt:lpstr>Rest of NY Infras Const 72-12</vt:lpstr>
      <vt:lpstr>NJ Infrast Constr 72-12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Littlefield</dc:creator>
  <cp:lastModifiedBy>Lawrence Littlefield</cp:lastModifiedBy>
  <dcterms:created xsi:type="dcterms:W3CDTF">2015-03-29T18:41:38Z</dcterms:created>
  <dcterms:modified xsi:type="dcterms:W3CDTF">2015-05-30T17:38:22Z</dcterms:modified>
</cp:coreProperties>
</file>