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Override PartName="/xl/drawings/drawing2.xml" ContentType="application/vnd.openxmlformats-officedocument.drawingml.chartshapes+xml"/>
  <Override PartName="/xl/chartsheets/sheet1.xml" ContentType="application/vnd.openxmlformats-officedocument.spreadsheetml.chartsheet+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charts/chart1.xml" ContentType="application/vnd.openxmlformats-officedocument.drawingml.chart+xml"/>
  <Override PartName="/xl/calcChain.xml" ContentType="application/vnd.openxmlformats-officedocument.spreadsheetml.calcChain+xml"/>
  <Default Extension="rels" ContentType="application/vnd.openxmlformats-package.relationship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checkCompatibility="1" autoCompressPictures="0"/>
  <bookViews>
    <workbookView xWindow="6160" yWindow="400" windowWidth="24100" windowHeight="15740"/>
  </bookViews>
  <sheets>
    <sheet name="Table" sheetId="1" r:id="rId1"/>
    <sheet name="Chart1" sheetId="4" r:id="rId2"/>
    <sheet name="Chart Data" sheetId="2" r:id="rId3"/>
    <sheet name="Sheet3" sheetId="3" r:id="rId4"/>
  </sheets>
  <definedNames>
    <definedName name="_xlnm.Print_Area" localSheetId="0">Table!$A$1:$I$45</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F15" i="1"/>
  <c r="F36"/>
  <c r="G36"/>
  <c r="F34"/>
  <c r="G34"/>
  <c r="F33"/>
  <c r="G33"/>
  <c r="F32"/>
  <c r="G32"/>
  <c r="F31"/>
  <c r="G31"/>
  <c r="D30"/>
  <c r="B30"/>
  <c r="F30"/>
  <c r="G30"/>
  <c r="F28"/>
  <c r="G28"/>
  <c r="F27"/>
  <c r="G27"/>
  <c r="F26"/>
  <c r="G26"/>
  <c r="F25"/>
  <c r="G25"/>
  <c r="F24"/>
  <c r="G24"/>
  <c r="D23"/>
  <c r="B23"/>
  <c r="F23"/>
  <c r="G23"/>
  <c r="F21"/>
  <c r="G21"/>
  <c r="F19"/>
  <c r="G19"/>
  <c r="F18"/>
  <c r="G18"/>
  <c r="D17"/>
  <c r="B17"/>
  <c r="F17"/>
  <c r="G17"/>
  <c r="G15"/>
  <c r="F14"/>
  <c r="G14"/>
  <c r="F13"/>
  <c r="G13"/>
  <c r="F10"/>
  <c r="G10"/>
  <c r="F9"/>
  <c r="G9"/>
  <c r="F8"/>
  <c r="G8"/>
  <c r="F7"/>
  <c r="G7"/>
  <c r="D6"/>
  <c r="B6"/>
  <c r="F6"/>
  <c r="G6"/>
  <c r="H15"/>
  <c r="I15"/>
  <c r="E36"/>
  <c r="H36"/>
  <c r="I36"/>
  <c r="H34"/>
  <c r="I34"/>
  <c r="H33"/>
  <c r="I33"/>
  <c r="H32"/>
  <c r="I32"/>
  <c r="H31"/>
  <c r="I31"/>
  <c r="H28"/>
  <c r="I28"/>
  <c r="H27"/>
  <c r="I27"/>
  <c r="H26"/>
  <c r="I26"/>
  <c r="H25"/>
  <c r="I25"/>
  <c r="H24"/>
  <c r="I24"/>
  <c r="H21"/>
  <c r="I21"/>
  <c r="H19"/>
  <c r="I19"/>
  <c r="H18"/>
  <c r="I18"/>
  <c r="H14"/>
  <c r="I14"/>
  <c r="H13"/>
  <c r="I13"/>
  <c r="H10"/>
  <c r="I10"/>
  <c r="H9"/>
  <c r="I9"/>
  <c r="H8"/>
  <c r="I8"/>
  <c r="H7"/>
  <c r="I7"/>
  <c r="E30"/>
  <c r="C30"/>
  <c r="H30"/>
  <c r="I30"/>
  <c r="E23"/>
  <c r="C23"/>
  <c r="H23"/>
  <c r="I23"/>
  <c r="E17"/>
  <c r="C17"/>
  <c r="H17"/>
  <c r="I17"/>
  <c r="E12"/>
  <c r="D12"/>
  <c r="E6"/>
  <c r="C6"/>
  <c r="H6"/>
  <c r="I6"/>
  <c r="D4"/>
  <c r="C12"/>
  <c r="B12"/>
  <c r="F12"/>
  <c r="G12"/>
  <c r="H12"/>
  <c r="I12"/>
  <c r="C4"/>
  <c r="B4"/>
  <c r="F4"/>
  <c r="G4"/>
  <c r="E4"/>
  <c r="H4"/>
  <c r="I4"/>
</calcChain>
</file>

<file path=xl/sharedStrings.xml><?xml version="1.0" encoding="utf-8"?>
<sst xmlns="http://schemas.openxmlformats.org/spreadsheetml/2006/main" count="59" uniqueCount="46">
  <si>
    <t xml:space="preserve">  Lexington Avenue Express (4/5)</t>
  </si>
  <si>
    <t>Manhattan &amp; Bronx West</t>
  </si>
  <si>
    <t>Manhattan &amp; Bronx East</t>
  </si>
  <si>
    <t>Queens</t>
  </si>
  <si>
    <t xml:space="preserve">  53rd Street Tunnel  (E, M)</t>
  </si>
  <si>
    <t xml:space="preserve">  63rd Street Tunnel (F)</t>
  </si>
  <si>
    <t xml:space="preserve">  Steinway Tubes (7)</t>
  </si>
  <si>
    <t xml:space="preserve">  14th Street Tunnel (L)</t>
  </si>
  <si>
    <t xml:space="preserve">  Williamsburg Bridge (J, Z)</t>
  </si>
  <si>
    <t xml:space="preserve">  Cranberry Tunnel (A/C)</t>
  </si>
  <si>
    <t xml:space="preserve">  Joralemon Tunnel (4/5)</t>
  </si>
  <si>
    <t xml:space="preserve">  Clark Street Tunnel (2.3)</t>
  </si>
  <si>
    <t>Brooklyn -- South/West of Flatbush Ave</t>
  </si>
  <si>
    <t xml:space="preserve">  Rutgers Tunnel (F)</t>
  </si>
  <si>
    <t xml:space="preserve">  Montigue Tunnel  (-R-)</t>
  </si>
  <si>
    <t>Crosstown Brooklyn-Queens (G)</t>
  </si>
  <si>
    <t>Train Cars*</t>
  </si>
  <si>
    <t>Brooklyn/Queens -- North/East of Flatbush Ave</t>
  </si>
  <si>
    <t xml:space="preserve">  Lexington Avenue Local ** (6)</t>
  </si>
  <si>
    <t xml:space="preserve">  Manhattan Bridge South***  (N,Q)</t>
  </si>
  <si>
    <t xml:space="preserve">  Manhattan Bridge North***  (B,D)</t>
  </si>
  <si>
    <t>Sources:  1954:  http://transitmaps.tumblr.com/image/55177865550</t>
  </si>
  <si>
    <t xml:space="preserve">  Broadway/7th Avenue Local** (1)</t>
  </si>
  <si>
    <t>Fall Day in 2014</t>
  </si>
  <si>
    <t xml:space="preserve">                   2014:  NYMTC Hub Bound Data  Appendix III    http://www.nymtc.org/files/hub_bound/DM_TDS_Hub_Bound_Travel_2014.pdf</t>
  </si>
  <si>
    <t>gone</t>
  </si>
  <si>
    <t>not built</t>
  </si>
  <si>
    <t>Trains</t>
    <phoneticPr fontId="5" type="noConversion"/>
  </si>
  <si>
    <t>Subway Cars</t>
    <phoneticPr fontId="5" type="noConversion"/>
  </si>
  <si>
    <t>***  Prior to the completion of the Chrystie Street connection in 1967, trains on the north side of the Manhattan Bridge went to Midtown on the BMT Broadway Line, while trains on the south side went to Downtown on the Nassau Street line.  Today north side trains go to the 6th Avenue Line, and south side trains go to Midtown on the BMT Broadway Line.  The connection from the Williamsburg Bridge to the 6th Avenue line was built at the same time.</t>
    <phoneticPr fontId="5" type="noConversion"/>
  </si>
  <si>
    <t>****  This tunnel was not connected to the Queens Boulevard Line in 1955; only to the Astoria Line.  In 1954 all Queens Boulevard locals ran on the GG Crosstown.</t>
    <phoneticPr fontId="5" type="noConversion"/>
  </si>
  <si>
    <t xml:space="preserve">                   2014 G Train:  2013 Service Review</t>
  </si>
  <si>
    <t>NYC SUBWAY SERVICE AT AM PEAK HOUR</t>
  </si>
  <si>
    <r>
      <t xml:space="preserve">  Third Avenue Elevated (Closed in 195</t>
    </r>
    <r>
      <rPr>
        <i/>
        <sz val="11"/>
        <color indexed="8"/>
        <rFont val="Calibri"/>
        <family val="2"/>
      </rPr>
      <t>5</t>
    </r>
    <r>
      <rPr>
        <i/>
        <sz val="11"/>
        <color theme="1"/>
        <rFont val="Calibri"/>
        <family val="2"/>
        <scheme val="minor"/>
      </rPr>
      <t>)</t>
    </r>
    <phoneticPr fontId="5" type="noConversion"/>
  </si>
  <si>
    <t xml:space="preserve">  60th Street Tunnel**** (N, R) </t>
    <phoneticPr fontId="5" type="noConversion"/>
  </si>
  <si>
    <t>*    Some BMT/IND cars were longer than 60 feet in both 1954 and 2014.  The BMT Standards were 67 feet and the R46 &amp; R68 cars are 75 feet.</t>
    <phoneticPr fontId="5" type="noConversion"/>
  </si>
  <si>
    <t>**  On the IRT trains and platforms were once shorter for the locals than on the express.   Local station platforms were extended with money borrowed "for the Second Avenue Subway" in 1951.  That is why the decrease in trains is greater than the decrease in cars -- local trains are longer.</t>
    <phoneticPr fontId="5" type="noConversion"/>
  </si>
  <si>
    <t>Trains</t>
  </si>
  <si>
    <t>Train Cars</t>
  </si>
  <si>
    <t>Change</t>
  </si>
  <si>
    <t>Percent</t>
  </si>
  <si>
    <t>June 1954</t>
  </si>
  <si>
    <t>TOTAL</t>
  </si>
  <si>
    <t xml:space="preserve">  Broadway/7th Ave Express (2/3)</t>
  </si>
  <si>
    <t xml:space="preserve">  8th Avenue Local (C/B)</t>
  </si>
  <si>
    <t xml:space="preserve">  8th Avenue Express (A/D)</t>
  </si>
</sst>
</file>

<file path=xl/styles.xml><?xml version="1.0" encoding="utf-8"?>
<styleSheet xmlns="http://schemas.openxmlformats.org/spreadsheetml/2006/main">
  <numFmts count="3">
    <numFmt numFmtId="43" formatCode="_(* #,##0.00_);_(* \(#,##0.00\);_(* &quot;-&quot;??_);_(@_)"/>
    <numFmt numFmtId="164" formatCode="_(* #,##0_);_(* \(#,##0\);_(* &quot;-&quot;??_);_(@_)"/>
    <numFmt numFmtId="165" formatCode="0.0%"/>
  </numFmts>
  <fonts count="7">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20"/>
      <color theme="1"/>
      <name val="Calibri"/>
      <family val="2"/>
      <scheme val="minor"/>
    </font>
    <font>
      <sz val="8"/>
      <name val="Verdana"/>
    </font>
    <font>
      <i/>
      <sz val="11"/>
      <color indexed="8"/>
      <name val="Calibri"/>
      <family val="2"/>
    </font>
  </fonts>
  <fills count="2">
    <fill>
      <patternFill patternType="none"/>
    </fill>
    <fill>
      <patternFill patternType="gray125"/>
    </fill>
  </fills>
  <borders count="13">
    <border>
      <left/>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8">
    <xf numFmtId="0" fontId="0" fillId="0" borderId="0" xfId="0"/>
    <xf numFmtId="0" fontId="0" fillId="0" borderId="1" xfId="0" applyBorder="1"/>
    <xf numFmtId="0" fontId="0" fillId="0" borderId="4" xfId="0" applyBorder="1"/>
    <xf numFmtId="0" fontId="0" fillId="0" borderId="5" xfId="0" applyBorder="1" applyAlignment="1">
      <alignment horizontal="right"/>
    </xf>
    <xf numFmtId="0" fontId="0" fillId="0" borderId="6" xfId="0" applyBorder="1" applyAlignment="1">
      <alignment horizontal="right"/>
    </xf>
    <xf numFmtId="0" fontId="2" fillId="0" borderId="4" xfId="0" applyFont="1" applyBorder="1"/>
    <xf numFmtId="164" fontId="2" fillId="0" borderId="5" xfId="0" applyNumberFormat="1" applyFont="1" applyBorder="1"/>
    <xf numFmtId="165" fontId="2" fillId="0" borderId="6" xfId="2" applyNumberFormat="1" applyFont="1" applyBorder="1"/>
    <xf numFmtId="0" fontId="0" fillId="0" borderId="5" xfId="0" applyBorder="1"/>
    <xf numFmtId="0" fontId="0" fillId="0" borderId="6" xfId="0" applyBorder="1"/>
    <xf numFmtId="0" fontId="2" fillId="0" borderId="5" xfId="0" applyFont="1" applyBorder="1"/>
    <xf numFmtId="0" fontId="2" fillId="0" borderId="6" xfId="0" applyFont="1" applyBorder="1"/>
    <xf numFmtId="164" fontId="2" fillId="0" borderId="5" xfId="1" applyNumberFormat="1" applyFont="1" applyBorder="1"/>
    <xf numFmtId="164" fontId="2" fillId="0" borderId="6" xfId="1" applyNumberFormat="1" applyFont="1" applyBorder="1"/>
    <xf numFmtId="164" fontId="0" fillId="0" borderId="5" xfId="0" applyNumberFormat="1" applyBorder="1"/>
    <xf numFmtId="165" fontId="0" fillId="0" borderId="6" xfId="2" applyNumberFormat="1" applyFont="1" applyBorder="1"/>
    <xf numFmtId="0" fontId="3" fillId="0" borderId="4" xfId="0" applyFont="1" applyBorder="1"/>
    <xf numFmtId="0" fontId="3" fillId="0" borderId="5" xfId="0" applyFont="1" applyBorder="1" applyAlignment="1">
      <alignment horizontal="right"/>
    </xf>
    <xf numFmtId="0" fontId="3" fillId="0" borderId="6" xfId="0" applyFont="1" applyBorder="1" applyAlignment="1">
      <alignment horizontal="right"/>
    </xf>
    <xf numFmtId="0" fontId="2" fillId="0" borderId="7" xfId="0" applyFont="1" applyBorder="1"/>
    <xf numFmtId="0" fontId="2" fillId="0" borderId="8" xfId="0" applyFont="1" applyBorder="1"/>
    <xf numFmtId="0" fontId="2" fillId="0" borderId="9" xfId="0" applyFont="1" applyBorder="1"/>
    <xf numFmtId="164" fontId="2" fillId="0" borderId="8" xfId="0" applyNumberFormat="1" applyFont="1" applyBorder="1"/>
    <xf numFmtId="165" fontId="2" fillId="0" borderId="9" xfId="2" applyNumberFormat="1" applyFont="1" applyBorder="1"/>
    <xf numFmtId="0" fontId="2" fillId="0" borderId="10" xfId="0" applyFont="1" applyBorder="1"/>
    <xf numFmtId="164" fontId="2" fillId="0" borderId="11" xfId="0" applyNumberFormat="1" applyFont="1" applyBorder="1"/>
    <xf numFmtId="164" fontId="2" fillId="0" borderId="12" xfId="0" applyNumberFormat="1" applyFont="1" applyBorder="1"/>
    <xf numFmtId="165" fontId="2" fillId="0" borderId="12" xfId="2" applyNumberFormat="1" applyFont="1" applyBorder="1"/>
    <xf numFmtId="0" fontId="0" fillId="0" borderId="7" xfId="0" applyBorder="1"/>
    <xf numFmtId="0" fontId="0" fillId="0" borderId="8" xfId="0" applyBorder="1" applyAlignment="1">
      <alignment horizontal="right"/>
    </xf>
    <xf numFmtId="0" fontId="0" fillId="0" borderId="9" xfId="0" applyBorder="1" applyAlignment="1">
      <alignment horizontal="right"/>
    </xf>
    <xf numFmtId="165" fontId="0" fillId="0" borderId="0" xfId="0" applyNumberFormat="1"/>
    <xf numFmtId="0" fontId="4" fillId="0" borderId="0" xfId="0" applyFont="1" applyAlignment="1">
      <alignment horizontal="center"/>
    </xf>
    <xf numFmtId="0" fontId="0" fillId="0" borderId="0" xfId="0" applyAlignment="1">
      <alignment wrapText="1"/>
    </xf>
    <xf numFmtId="0" fontId="0" fillId="0" borderId="2" xfId="0" applyBorder="1" applyAlignment="1">
      <alignment horizontal="center" wrapText="1"/>
    </xf>
    <xf numFmtId="0" fontId="0" fillId="0" borderId="3" xfId="0" applyBorder="1" applyAlignment="1">
      <alignment horizontal="center" wrapText="1"/>
    </xf>
    <xf numFmtId="49" fontId="0" fillId="0" borderId="2" xfId="0" applyNumberFormat="1" applyBorder="1" applyAlignment="1">
      <alignment horizontal="center"/>
    </xf>
    <xf numFmtId="49" fontId="0" fillId="0" borderId="3" xfId="0" applyNumberFormat="1" applyBorder="1" applyAlignment="1">
      <alignment horizontal="center"/>
    </xf>
  </cellXfs>
  <cellStyles count="3">
    <cellStyle name="Comma" xfId="1" builtinId="3"/>
    <cellStyle name="Normal" xfId="0" builtinId="0"/>
    <cellStyle name="Percent" xfId="2"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a:pPr>
            <a:r>
              <a:rPr lang="en-US"/>
              <a:t>NYC Subway Service At AM Peak Hour  Percent Change 1954 to 2014</a:t>
            </a:r>
          </a:p>
        </c:rich>
      </c:tx>
    </c:title>
    <c:plotArea>
      <c:layout/>
      <c:barChart>
        <c:barDir val="bar"/>
        <c:grouping val="clustered"/>
        <c:ser>
          <c:idx val="0"/>
          <c:order val="0"/>
          <c:tx>
            <c:strRef>
              <c:f>'Chart Data'!$B$4</c:f>
              <c:strCache>
                <c:ptCount val="1"/>
                <c:pt idx="0">
                  <c:v>Trains</c:v>
                </c:pt>
              </c:strCache>
            </c:strRef>
          </c:tx>
          <c:spPr>
            <a:solidFill>
              <a:schemeClr val="bg1">
                <a:lumMod val="50000"/>
              </a:schemeClr>
            </a:solidFill>
          </c:spPr>
          <c:cat>
            <c:strRef>
              <c:f>'Chart Data'!$A$5:$A$10</c:f>
              <c:strCache>
                <c:ptCount val="6"/>
                <c:pt idx="0">
                  <c:v>Crosstown Brooklyn-Queens (G)</c:v>
                </c:pt>
                <c:pt idx="1">
                  <c:v>Brooklyn -- South/West of Flatbush Ave</c:v>
                </c:pt>
                <c:pt idx="2">
                  <c:v>Brooklyn/Queens -- North/East of Flatbush Ave</c:v>
                </c:pt>
                <c:pt idx="3">
                  <c:v>Queens</c:v>
                </c:pt>
                <c:pt idx="4">
                  <c:v>Manhattan &amp; Bronx East</c:v>
                </c:pt>
                <c:pt idx="5">
                  <c:v>Manhattan &amp; Bronx West</c:v>
                </c:pt>
              </c:strCache>
            </c:strRef>
          </c:cat>
          <c:val>
            <c:numRef>
              <c:f>'Chart Data'!$B$5:$B$10</c:f>
              <c:numCache>
                <c:formatCode>0.0%</c:formatCode>
                <c:ptCount val="6"/>
                <c:pt idx="0">
                  <c:v>-0.428571428571429</c:v>
                </c:pt>
                <c:pt idx="1">
                  <c:v>-0.325842696629213</c:v>
                </c:pt>
                <c:pt idx="2">
                  <c:v>-0.302158273381295</c:v>
                </c:pt>
                <c:pt idx="3">
                  <c:v>0.0470588235294118</c:v>
                </c:pt>
                <c:pt idx="4">
                  <c:v>-0.455555555555556</c:v>
                </c:pt>
                <c:pt idx="5">
                  <c:v>-0.372881355932203</c:v>
                </c:pt>
              </c:numCache>
            </c:numRef>
          </c:val>
        </c:ser>
        <c:ser>
          <c:idx val="1"/>
          <c:order val="1"/>
          <c:tx>
            <c:strRef>
              <c:f>'Chart Data'!$C$4</c:f>
              <c:strCache>
                <c:ptCount val="1"/>
                <c:pt idx="0">
                  <c:v>Subway Cars</c:v>
                </c:pt>
              </c:strCache>
            </c:strRef>
          </c:tx>
          <c:spPr>
            <a:solidFill>
              <a:schemeClr val="tx2">
                <a:lumMod val="60000"/>
                <a:lumOff val="40000"/>
              </a:schemeClr>
            </a:solidFill>
          </c:spPr>
          <c:cat>
            <c:strRef>
              <c:f>'Chart Data'!$A$5:$A$10</c:f>
              <c:strCache>
                <c:ptCount val="6"/>
                <c:pt idx="0">
                  <c:v>Crosstown Brooklyn-Queens (G)</c:v>
                </c:pt>
                <c:pt idx="1">
                  <c:v>Brooklyn -- South/West of Flatbush Ave</c:v>
                </c:pt>
                <c:pt idx="2">
                  <c:v>Brooklyn/Queens -- North/East of Flatbush Ave</c:v>
                </c:pt>
                <c:pt idx="3">
                  <c:v>Queens</c:v>
                </c:pt>
                <c:pt idx="4">
                  <c:v>Manhattan &amp; Bronx East</c:v>
                </c:pt>
                <c:pt idx="5">
                  <c:v>Manhattan &amp; Bronx West</c:v>
                </c:pt>
              </c:strCache>
            </c:strRef>
          </c:cat>
          <c:val>
            <c:numRef>
              <c:f>'Chart Data'!$C$5:$C$10</c:f>
              <c:numCache>
                <c:formatCode>0.0%</c:formatCode>
                <c:ptCount val="6"/>
                <c:pt idx="0">
                  <c:v>-0.591836734693878</c:v>
                </c:pt>
                <c:pt idx="1">
                  <c:v>-0.21726618705036</c:v>
                </c:pt>
                <c:pt idx="2">
                  <c:v>-0.282008368200837</c:v>
                </c:pt>
                <c:pt idx="3">
                  <c:v>0.125159642401022</c:v>
                </c:pt>
                <c:pt idx="4">
                  <c:v>-0.303977272727273</c:v>
                </c:pt>
                <c:pt idx="5">
                  <c:v>-0.320564516129032</c:v>
                </c:pt>
              </c:numCache>
            </c:numRef>
          </c:val>
        </c:ser>
        <c:axId val="272440648"/>
        <c:axId val="271980136"/>
      </c:barChart>
      <c:catAx>
        <c:axId val="272440648"/>
        <c:scaling>
          <c:orientation val="minMax"/>
        </c:scaling>
        <c:axPos val="l"/>
        <c:tickLblPos val="nextTo"/>
        <c:txPr>
          <a:bodyPr anchor="b" anchorCtr="1"/>
          <a:lstStyle/>
          <a:p>
            <a:pPr>
              <a:defRPr sz="1400" b="1"/>
            </a:pPr>
            <a:endParaRPr lang="en-US"/>
          </a:p>
        </c:txPr>
        <c:crossAx val="271980136"/>
        <c:crosses val="autoZero"/>
        <c:auto val="1"/>
        <c:lblAlgn val="ctr"/>
        <c:lblOffset val="100"/>
      </c:catAx>
      <c:valAx>
        <c:axId val="271980136"/>
        <c:scaling>
          <c:orientation val="minMax"/>
        </c:scaling>
        <c:axPos val="b"/>
        <c:majorGridlines/>
        <c:numFmt formatCode="0.0%" sourceLinked="1"/>
        <c:tickLblPos val="nextTo"/>
        <c:crossAx val="272440648"/>
        <c:crosses val="autoZero"/>
        <c:crossBetween val="between"/>
      </c:valAx>
      <c:spPr>
        <a:ln>
          <a:solidFill>
            <a:schemeClr val="tx1"/>
          </a:solidFill>
        </a:ln>
      </c:spPr>
    </c:plotArea>
    <c:legend>
      <c:legendPos val="b"/>
      <c:txPr>
        <a:bodyPr/>
        <a:lstStyle/>
        <a:p>
          <a:pPr>
            <a:defRPr sz="1200"/>
          </a:pPr>
          <a:endParaRPr lang="en-US"/>
        </a:p>
      </c:txPr>
    </c:legend>
    <c:plotVisOnly val="1"/>
  </c:chart>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5" workbookViewId="0" zoomToFit="1"/>
  </sheetViews>
  <pageMargins left="0.75" right="0.75" top="1" bottom="1" header="0.5" footer="0.5"/>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558696" cy="58199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0.04387</cdr:x>
      <cdr:y>0.11006</cdr:y>
    </cdr:from>
    <cdr:to>
      <cdr:x>0.35871</cdr:x>
      <cdr:y>0.26186</cdr:y>
    </cdr:to>
    <cdr:sp macro="" textlink="">
      <cdr:nvSpPr>
        <cdr:cNvPr id="2" name="TextBox 1"/>
        <cdr:cNvSpPr txBox="1"/>
      </cdr:nvSpPr>
      <cdr:spPr>
        <a:xfrm xmlns:a="http://schemas.openxmlformats.org/drawingml/2006/main">
          <a:off x="375478" y="640522"/>
          <a:ext cx="2694609" cy="8834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0.04129</cdr:x>
      <cdr:y>0.36053</cdr:y>
    </cdr:from>
    <cdr:to>
      <cdr:x>0.55355</cdr:x>
      <cdr:y>0.46869</cdr:y>
    </cdr:to>
    <cdr:sp macro="" textlink="">
      <cdr:nvSpPr>
        <cdr:cNvPr id="3" name="TextBox 2"/>
        <cdr:cNvSpPr txBox="1"/>
      </cdr:nvSpPr>
      <cdr:spPr>
        <a:xfrm xmlns:a="http://schemas.openxmlformats.org/drawingml/2006/main">
          <a:off x="353390" y="2098262"/>
          <a:ext cx="4384262" cy="629478"/>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p xmlns:a="http://schemas.openxmlformats.org/drawingml/2006/main">
          <a:r>
            <a:rPr lang="en-US" sz="1100"/>
            <a:t>Sources:  1954 -- </a:t>
          </a:r>
          <a:r>
            <a:rPr lang="en-US" sz="1100">
              <a:latin typeface="+mn-lt"/>
              <a:ea typeface="+mn-ea"/>
              <a:cs typeface="+mn-cs"/>
            </a:rPr>
            <a:t>http://transitmaps.tumblr.com/image/55177865550</a:t>
          </a:r>
        </a:p>
        <a:p xmlns:a="http://schemas.openxmlformats.org/drawingml/2006/main">
          <a:r>
            <a:rPr lang="en-US" sz="1100">
              <a:latin typeface="+mn-lt"/>
              <a:ea typeface="+mn-ea"/>
              <a:cs typeface="+mn-cs"/>
            </a:rPr>
            <a:t>                  2014 -- NYMTC Hub Bound Data</a:t>
          </a:r>
        </a:p>
        <a:p xmlns:a="http://schemas.openxmlformats.org/drawingml/2006/main">
          <a:r>
            <a:rPr lang="en-US" sz="1100">
              <a:latin typeface="+mn-lt"/>
              <a:ea typeface="+mn-ea"/>
              <a:cs typeface="+mn-cs"/>
            </a:rPr>
            <a:t>                  2013 G Train -- 2013 Line Review</a:t>
          </a:r>
          <a:r>
            <a:rPr lang="en-US"/>
            <a:t> </a:t>
          </a: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45"/>
  <sheetViews>
    <sheetView tabSelected="1" workbookViewId="0">
      <selection sqref="A1:I1"/>
    </sheetView>
  </sheetViews>
  <sheetFormatPr baseColWidth="10" defaultColWidth="8.83203125" defaultRowHeight="14"/>
  <cols>
    <col min="1" max="1" width="42.6640625" customWidth="1"/>
    <col min="2" max="2" width="13.5" customWidth="1"/>
    <col min="3" max="3" width="15.1640625" customWidth="1"/>
    <col min="4" max="4" width="9.5" customWidth="1"/>
    <col min="5" max="6" width="13.33203125" customWidth="1"/>
    <col min="7" max="7" width="9" customWidth="1"/>
  </cols>
  <sheetData>
    <row r="1" spans="1:9" ht="26" thickBot="1">
      <c r="A1" s="32" t="s">
        <v>32</v>
      </c>
      <c r="B1" s="32"/>
      <c r="C1" s="32"/>
      <c r="D1" s="32"/>
      <c r="E1" s="32"/>
      <c r="F1" s="32"/>
      <c r="G1" s="32"/>
      <c r="H1" s="32"/>
      <c r="I1" s="32"/>
    </row>
    <row r="2" spans="1:9">
      <c r="A2" s="1"/>
      <c r="B2" s="36" t="s">
        <v>41</v>
      </c>
      <c r="C2" s="37"/>
      <c r="D2" s="36" t="s">
        <v>23</v>
      </c>
      <c r="E2" s="37"/>
      <c r="F2" s="34" t="s">
        <v>37</v>
      </c>
      <c r="G2" s="35"/>
      <c r="H2" s="34" t="s">
        <v>38</v>
      </c>
      <c r="I2" s="35"/>
    </row>
    <row r="3" spans="1:9" ht="15" thickBot="1">
      <c r="A3" s="28"/>
      <c r="B3" s="29" t="s">
        <v>37</v>
      </c>
      <c r="C3" s="30" t="s">
        <v>16</v>
      </c>
      <c r="D3" s="29" t="s">
        <v>37</v>
      </c>
      <c r="E3" s="30" t="s">
        <v>16</v>
      </c>
      <c r="F3" s="29" t="s">
        <v>39</v>
      </c>
      <c r="G3" s="30" t="s">
        <v>40</v>
      </c>
      <c r="H3" s="29" t="s">
        <v>39</v>
      </c>
      <c r="I3" s="30" t="s">
        <v>40</v>
      </c>
    </row>
    <row r="4" spans="1:9">
      <c r="A4" s="24" t="s">
        <v>42</v>
      </c>
      <c r="B4" s="25">
        <f>+B6+B12+B17+B23+B30+B36</f>
        <v>535</v>
      </c>
      <c r="C4" s="26">
        <f>+C6+C12+C17+C23+C30+C36</f>
        <v>4467</v>
      </c>
      <c r="D4" s="25">
        <f t="shared" ref="D4:E4" si="0">+D6+D12+D17+D23+D30+D36</f>
        <v>377</v>
      </c>
      <c r="E4" s="26">
        <f t="shared" si="0"/>
        <v>3487</v>
      </c>
      <c r="F4" s="25">
        <f>+D4-B4</f>
        <v>-158</v>
      </c>
      <c r="G4" s="27">
        <f>+F4/B4</f>
        <v>-0.29532710280373831</v>
      </c>
      <c r="H4" s="25">
        <f>+E4-C4</f>
        <v>-980</v>
      </c>
      <c r="I4" s="27">
        <f>+H4/C4</f>
        <v>-0.2193866129393329</v>
      </c>
    </row>
    <row r="5" spans="1:9">
      <c r="A5" s="2"/>
      <c r="B5" s="8"/>
      <c r="C5" s="9"/>
      <c r="D5" s="8"/>
      <c r="E5" s="9"/>
      <c r="F5" s="10"/>
      <c r="G5" s="11"/>
      <c r="H5" s="10"/>
      <c r="I5" s="11"/>
    </row>
    <row r="6" spans="1:9">
      <c r="A6" s="5" t="s">
        <v>1</v>
      </c>
      <c r="B6" s="12">
        <f>SUM(B7:B10)</f>
        <v>118</v>
      </c>
      <c r="C6" s="13">
        <f>SUM(C7:C10)</f>
        <v>992</v>
      </c>
      <c r="D6" s="12">
        <f>SUM(D7:D10)</f>
        <v>74</v>
      </c>
      <c r="E6" s="13">
        <f>SUM(E7:E10)</f>
        <v>674</v>
      </c>
      <c r="F6" s="6">
        <f t="shared" ref="F6:F36" si="1">+D6-B6</f>
        <v>-44</v>
      </c>
      <c r="G6" s="7">
        <f t="shared" ref="G6:G36" si="2">+F6/B6</f>
        <v>-0.3728813559322034</v>
      </c>
      <c r="H6" s="6">
        <f>+E6-C6</f>
        <v>-318</v>
      </c>
      <c r="I6" s="7">
        <f>+H6/C6</f>
        <v>-0.32056451612903225</v>
      </c>
    </row>
    <row r="7" spans="1:9">
      <c r="A7" s="2" t="s">
        <v>45</v>
      </c>
      <c r="B7" s="8">
        <v>30</v>
      </c>
      <c r="C7" s="9">
        <v>300</v>
      </c>
      <c r="D7" s="8">
        <v>19</v>
      </c>
      <c r="E7" s="9">
        <v>152</v>
      </c>
      <c r="F7" s="14">
        <f t="shared" si="1"/>
        <v>-11</v>
      </c>
      <c r="G7" s="15">
        <f t="shared" si="2"/>
        <v>-0.36666666666666664</v>
      </c>
      <c r="H7" s="14">
        <f>+E7-C7</f>
        <v>-148</v>
      </c>
      <c r="I7" s="15">
        <f>+H7/C7</f>
        <v>-0.49333333333333335</v>
      </c>
    </row>
    <row r="8" spans="1:9">
      <c r="A8" s="2" t="s">
        <v>44</v>
      </c>
      <c r="B8" s="8">
        <v>30</v>
      </c>
      <c r="C8" s="9">
        <v>252</v>
      </c>
      <c r="D8" s="8">
        <v>14</v>
      </c>
      <c r="E8" s="9">
        <v>112</v>
      </c>
      <c r="F8" s="14">
        <f t="shared" si="1"/>
        <v>-16</v>
      </c>
      <c r="G8" s="15">
        <f t="shared" si="2"/>
        <v>-0.53333333333333333</v>
      </c>
      <c r="H8" s="14">
        <f>+E8-C8</f>
        <v>-140</v>
      </c>
      <c r="I8" s="15">
        <f>+H8/C8</f>
        <v>-0.55555555555555558</v>
      </c>
    </row>
    <row r="9" spans="1:9">
      <c r="A9" s="2" t="s">
        <v>43</v>
      </c>
      <c r="B9" s="8">
        <v>29</v>
      </c>
      <c r="C9" s="9">
        <v>220</v>
      </c>
      <c r="D9" s="8">
        <v>22</v>
      </c>
      <c r="E9" s="9">
        <v>220</v>
      </c>
      <c r="F9" s="14">
        <f t="shared" si="1"/>
        <v>-7</v>
      </c>
      <c r="G9" s="15">
        <f t="shared" si="2"/>
        <v>-0.2413793103448276</v>
      </c>
      <c r="H9" s="14">
        <f>+E9-C9</f>
        <v>0</v>
      </c>
      <c r="I9" s="15">
        <f>+H9/C9</f>
        <v>0</v>
      </c>
    </row>
    <row r="10" spans="1:9">
      <c r="A10" s="2" t="s">
        <v>22</v>
      </c>
      <c r="B10" s="8">
        <v>29</v>
      </c>
      <c r="C10" s="9">
        <v>220</v>
      </c>
      <c r="D10" s="8">
        <v>19</v>
      </c>
      <c r="E10" s="9">
        <v>190</v>
      </c>
      <c r="F10" s="14">
        <f t="shared" si="1"/>
        <v>-10</v>
      </c>
      <c r="G10" s="15">
        <f t="shared" si="2"/>
        <v>-0.34482758620689657</v>
      </c>
      <c r="H10" s="14">
        <f>+E10-C10</f>
        <v>-30</v>
      </c>
      <c r="I10" s="15">
        <f>+H10/C10</f>
        <v>-0.13636363636363635</v>
      </c>
    </row>
    <row r="11" spans="1:9">
      <c r="A11" s="2"/>
      <c r="B11" s="8"/>
      <c r="C11" s="9"/>
      <c r="D11" s="8"/>
      <c r="E11" s="9"/>
      <c r="F11" s="14"/>
      <c r="G11" s="15"/>
      <c r="H11" s="14"/>
      <c r="I11" s="15"/>
    </row>
    <row r="12" spans="1:9">
      <c r="A12" s="5" t="s">
        <v>2</v>
      </c>
      <c r="B12" s="12">
        <f>SUM(B13:B15)</f>
        <v>90</v>
      </c>
      <c r="C12" s="13">
        <f>SUM(C13:C15)</f>
        <v>704</v>
      </c>
      <c r="D12" s="12">
        <f>SUM(D13:D15)</f>
        <v>49</v>
      </c>
      <c r="E12" s="13">
        <f>SUM(E13:E15)</f>
        <v>490</v>
      </c>
      <c r="F12" s="6">
        <f t="shared" si="1"/>
        <v>-41</v>
      </c>
      <c r="G12" s="7">
        <f t="shared" si="2"/>
        <v>-0.45555555555555555</v>
      </c>
      <c r="H12" s="6">
        <f>+E12-C12</f>
        <v>-214</v>
      </c>
      <c r="I12" s="7">
        <f>+H12/C12</f>
        <v>-0.30397727272727271</v>
      </c>
    </row>
    <row r="13" spans="1:9">
      <c r="A13" s="2" t="s">
        <v>0</v>
      </c>
      <c r="B13" s="8">
        <v>32</v>
      </c>
      <c r="C13" s="9">
        <v>320</v>
      </c>
      <c r="D13" s="8">
        <v>27</v>
      </c>
      <c r="E13" s="9">
        <v>270</v>
      </c>
      <c r="F13" s="14">
        <f t="shared" si="1"/>
        <v>-5</v>
      </c>
      <c r="G13" s="15">
        <f t="shared" si="2"/>
        <v>-0.15625</v>
      </c>
      <c r="H13" s="14">
        <f>+E13-C13</f>
        <v>-50</v>
      </c>
      <c r="I13" s="15">
        <f>+H13/C13</f>
        <v>-0.15625</v>
      </c>
    </row>
    <row r="14" spans="1:9">
      <c r="A14" s="2" t="s">
        <v>18</v>
      </c>
      <c r="B14" s="8">
        <v>30</v>
      </c>
      <c r="C14" s="9">
        <v>226</v>
      </c>
      <c r="D14" s="8">
        <v>22</v>
      </c>
      <c r="E14" s="9">
        <v>220</v>
      </c>
      <c r="F14" s="14">
        <f t="shared" si="1"/>
        <v>-8</v>
      </c>
      <c r="G14" s="15">
        <f t="shared" si="2"/>
        <v>-0.26666666666666666</v>
      </c>
      <c r="H14" s="14">
        <f>+E14-C14</f>
        <v>-6</v>
      </c>
      <c r="I14" s="15">
        <f>+H14/C14</f>
        <v>-2.6548672566371681E-2</v>
      </c>
    </row>
    <row r="15" spans="1:9">
      <c r="A15" s="16" t="s">
        <v>33</v>
      </c>
      <c r="B15" s="8">
        <v>28</v>
      </c>
      <c r="C15" s="9">
        <v>158</v>
      </c>
      <c r="D15" s="3" t="s">
        <v>25</v>
      </c>
      <c r="E15" s="4" t="s">
        <v>25</v>
      </c>
      <c r="F15" s="14">
        <f>0-B15</f>
        <v>-28</v>
      </c>
      <c r="G15" s="15">
        <f t="shared" si="2"/>
        <v>-1</v>
      </c>
      <c r="H15" s="14">
        <f>0-C15</f>
        <v>-158</v>
      </c>
      <c r="I15" s="15">
        <f t="shared" ref="I15" si="3">+H15/C15</f>
        <v>-1</v>
      </c>
    </row>
    <row r="16" spans="1:9">
      <c r="A16" s="2"/>
      <c r="B16" s="8"/>
      <c r="C16" s="9"/>
      <c r="D16" s="8"/>
      <c r="E16" s="9"/>
      <c r="F16" s="14"/>
      <c r="G16" s="15"/>
      <c r="H16" s="14"/>
      <c r="I16" s="15"/>
    </row>
    <row r="17" spans="1:9">
      <c r="A17" s="5" t="s">
        <v>3</v>
      </c>
      <c r="B17" s="12">
        <f>SUM(B18:B21)</f>
        <v>85</v>
      </c>
      <c r="C17" s="13">
        <f>SUM(C18:C21)</f>
        <v>783</v>
      </c>
      <c r="D17" s="12">
        <f>SUM(D18:D21)</f>
        <v>89</v>
      </c>
      <c r="E17" s="13">
        <f>SUM(E18:E21)</f>
        <v>881</v>
      </c>
      <c r="F17" s="6">
        <f t="shared" si="1"/>
        <v>4</v>
      </c>
      <c r="G17" s="7">
        <f t="shared" si="2"/>
        <v>4.7058823529411764E-2</v>
      </c>
      <c r="H17" s="6">
        <f>+E17-C17</f>
        <v>98</v>
      </c>
      <c r="I17" s="7">
        <f>+H17/C17</f>
        <v>0.1251596424010217</v>
      </c>
    </row>
    <row r="18" spans="1:9">
      <c r="A18" s="2" t="s">
        <v>34</v>
      </c>
      <c r="B18" s="8">
        <v>19</v>
      </c>
      <c r="C18" s="9">
        <v>139</v>
      </c>
      <c r="D18" s="8">
        <v>24</v>
      </c>
      <c r="E18" s="9">
        <v>224</v>
      </c>
      <c r="F18" s="14">
        <f t="shared" si="1"/>
        <v>5</v>
      </c>
      <c r="G18" s="15">
        <f t="shared" si="2"/>
        <v>0.26315789473684209</v>
      </c>
      <c r="H18" s="14">
        <f>+E18-C18</f>
        <v>85</v>
      </c>
      <c r="I18" s="15">
        <f>+H18/C18</f>
        <v>0.61151079136690645</v>
      </c>
    </row>
    <row r="19" spans="1:9">
      <c r="A19" s="2" t="s">
        <v>4</v>
      </c>
      <c r="B19" s="8">
        <v>30</v>
      </c>
      <c r="C19" s="9">
        <v>320</v>
      </c>
      <c r="D19" s="8">
        <v>23</v>
      </c>
      <c r="E19" s="9">
        <v>210</v>
      </c>
      <c r="F19" s="14">
        <f t="shared" si="1"/>
        <v>-7</v>
      </c>
      <c r="G19" s="15">
        <f t="shared" si="2"/>
        <v>-0.23333333333333334</v>
      </c>
      <c r="H19" s="14">
        <f>+E19-C19</f>
        <v>-110</v>
      </c>
      <c r="I19" s="15">
        <f>+H19/C19</f>
        <v>-0.34375</v>
      </c>
    </row>
    <row r="20" spans="1:9">
      <c r="A20" s="16" t="s">
        <v>5</v>
      </c>
      <c r="B20" s="17" t="s">
        <v>26</v>
      </c>
      <c r="C20" s="18" t="s">
        <v>26</v>
      </c>
      <c r="D20" s="8">
        <v>15</v>
      </c>
      <c r="E20" s="9">
        <v>150</v>
      </c>
      <c r="F20" s="14">
        <v>15</v>
      </c>
      <c r="G20" s="15"/>
      <c r="H20" s="14">
        <v>150</v>
      </c>
      <c r="I20" s="15"/>
    </row>
    <row r="21" spans="1:9">
      <c r="A21" s="2" t="s">
        <v>6</v>
      </c>
      <c r="B21" s="8">
        <v>36</v>
      </c>
      <c r="C21" s="9">
        <v>324</v>
      </c>
      <c r="D21" s="8">
        <v>27</v>
      </c>
      <c r="E21" s="9">
        <v>297</v>
      </c>
      <c r="F21" s="14">
        <f t="shared" si="1"/>
        <v>-9</v>
      </c>
      <c r="G21" s="15">
        <f t="shared" si="2"/>
        <v>-0.25</v>
      </c>
      <c r="H21" s="14">
        <f>+E21-C21</f>
        <v>-27</v>
      </c>
      <c r="I21" s="15">
        <f>+H21/C21</f>
        <v>-8.3333333333333329E-2</v>
      </c>
    </row>
    <row r="22" spans="1:9">
      <c r="A22" s="2"/>
      <c r="B22" s="8"/>
      <c r="C22" s="9"/>
      <c r="D22" s="8"/>
      <c r="E22" s="9"/>
      <c r="F22" s="14"/>
      <c r="G22" s="15"/>
      <c r="H22" s="14"/>
      <c r="I22" s="15"/>
    </row>
    <row r="23" spans="1:9">
      <c r="A23" s="5" t="s">
        <v>17</v>
      </c>
      <c r="B23" s="12">
        <f>SUM(B24:B28)</f>
        <v>139</v>
      </c>
      <c r="C23" s="13">
        <f>SUM(C24:C28)</f>
        <v>1195</v>
      </c>
      <c r="D23" s="12">
        <f>SUM(D24:D28)</f>
        <v>97</v>
      </c>
      <c r="E23" s="13">
        <f>SUM(E24:E28)</f>
        <v>858</v>
      </c>
      <c r="F23" s="6">
        <f t="shared" si="1"/>
        <v>-42</v>
      </c>
      <c r="G23" s="7">
        <f t="shared" si="2"/>
        <v>-0.30215827338129497</v>
      </c>
      <c r="H23" s="6">
        <f t="shared" ref="H23:H28" si="4">+E23-C23</f>
        <v>-337</v>
      </c>
      <c r="I23" s="7">
        <f t="shared" ref="I23:I28" si="5">+H23/C23</f>
        <v>-0.2820083682008368</v>
      </c>
    </row>
    <row r="24" spans="1:9">
      <c r="A24" s="2" t="s">
        <v>7</v>
      </c>
      <c r="B24" s="8">
        <v>24</v>
      </c>
      <c r="C24" s="9">
        <v>140</v>
      </c>
      <c r="D24" s="8">
        <v>20</v>
      </c>
      <c r="E24" s="9">
        <v>160</v>
      </c>
      <c r="F24" s="14">
        <f t="shared" si="1"/>
        <v>-4</v>
      </c>
      <c r="G24" s="15">
        <f t="shared" si="2"/>
        <v>-0.16666666666666666</v>
      </c>
      <c r="H24" s="14">
        <f t="shared" si="4"/>
        <v>20</v>
      </c>
      <c r="I24" s="15">
        <f t="shared" si="5"/>
        <v>0.14285714285714285</v>
      </c>
    </row>
    <row r="25" spans="1:9">
      <c r="A25" s="2" t="s">
        <v>8</v>
      </c>
      <c r="B25" s="8">
        <v>26</v>
      </c>
      <c r="C25" s="9">
        <v>173</v>
      </c>
      <c r="D25" s="8">
        <v>15</v>
      </c>
      <c r="E25" s="9">
        <v>120</v>
      </c>
      <c r="F25" s="14">
        <f t="shared" si="1"/>
        <v>-11</v>
      </c>
      <c r="G25" s="15">
        <f t="shared" si="2"/>
        <v>-0.42307692307692307</v>
      </c>
      <c r="H25" s="14">
        <f t="shared" si="4"/>
        <v>-53</v>
      </c>
      <c r="I25" s="15">
        <f t="shared" si="5"/>
        <v>-0.30635838150289019</v>
      </c>
    </row>
    <row r="26" spans="1:9">
      <c r="A26" s="2" t="s">
        <v>9</v>
      </c>
      <c r="B26" s="8">
        <v>29</v>
      </c>
      <c r="C26" s="9">
        <v>282</v>
      </c>
      <c r="D26" s="8">
        <v>21</v>
      </c>
      <c r="E26" s="9">
        <v>168</v>
      </c>
      <c r="F26" s="14">
        <f t="shared" si="1"/>
        <v>-8</v>
      </c>
      <c r="G26" s="15">
        <f t="shared" si="2"/>
        <v>-0.27586206896551724</v>
      </c>
      <c r="H26" s="14">
        <f t="shared" si="4"/>
        <v>-114</v>
      </c>
      <c r="I26" s="15">
        <f t="shared" si="5"/>
        <v>-0.40425531914893614</v>
      </c>
    </row>
    <row r="27" spans="1:9">
      <c r="A27" s="2" t="s">
        <v>10</v>
      </c>
      <c r="B27" s="8">
        <v>32</v>
      </c>
      <c r="C27" s="9">
        <v>320</v>
      </c>
      <c r="D27" s="8">
        <v>23</v>
      </c>
      <c r="E27" s="9">
        <v>230</v>
      </c>
      <c r="F27" s="14">
        <f t="shared" si="1"/>
        <v>-9</v>
      </c>
      <c r="G27" s="15">
        <f t="shared" si="2"/>
        <v>-0.28125</v>
      </c>
      <c r="H27" s="14">
        <f t="shared" si="4"/>
        <v>-90</v>
      </c>
      <c r="I27" s="15">
        <f t="shared" si="5"/>
        <v>-0.28125</v>
      </c>
    </row>
    <row r="28" spans="1:9">
      <c r="A28" s="2" t="s">
        <v>11</v>
      </c>
      <c r="B28" s="8">
        <v>28</v>
      </c>
      <c r="C28" s="9">
        <v>280</v>
      </c>
      <c r="D28" s="8">
        <v>18</v>
      </c>
      <c r="E28" s="9">
        <v>180</v>
      </c>
      <c r="F28" s="14">
        <f t="shared" si="1"/>
        <v>-10</v>
      </c>
      <c r="G28" s="15">
        <f t="shared" si="2"/>
        <v>-0.35714285714285715</v>
      </c>
      <c r="H28" s="14">
        <f t="shared" si="4"/>
        <v>-100</v>
      </c>
      <c r="I28" s="15">
        <f t="shared" si="5"/>
        <v>-0.35714285714285715</v>
      </c>
    </row>
    <row r="29" spans="1:9">
      <c r="A29" s="2"/>
      <c r="B29" s="8"/>
      <c r="C29" s="9"/>
      <c r="D29" s="8"/>
      <c r="E29" s="9"/>
      <c r="F29" s="14"/>
      <c r="G29" s="15"/>
      <c r="H29" s="14"/>
      <c r="I29" s="15"/>
    </row>
    <row r="30" spans="1:9">
      <c r="A30" s="5" t="s">
        <v>12</v>
      </c>
      <c r="B30" s="10">
        <f>SUM(B31:B34)</f>
        <v>89</v>
      </c>
      <c r="C30" s="11">
        <f>SUM(C31:C34)</f>
        <v>695</v>
      </c>
      <c r="D30" s="10">
        <f>SUM(D31:D34)</f>
        <v>60</v>
      </c>
      <c r="E30" s="11">
        <f>SUM(E31:E34)</f>
        <v>544</v>
      </c>
      <c r="F30" s="6">
        <f t="shared" si="1"/>
        <v>-29</v>
      </c>
      <c r="G30" s="7">
        <f t="shared" si="2"/>
        <v>-0.3258426966292135</v>
      </c>
      <c r="H30" s="6">
        <f>+E30-C30</f>
        <v>-151</v>
      </c>
      <c r="I30" s="7">
        <f>+H30/C30</f>
        <v>-0.21726618705035972</v>
      </c>
    </row>
    <row r="31" spans="1:9">
      <c r="A31" s="2" t="s">
        <v>13</v>
      </c>
      <c r="B31" s="8">
        <v>14</v>
      </c>
      <c r="C31" s="9">
        <v>140</v>
      </c>
      <c r="D31" s="8">
        <v>14</v>
      </c>
      <c r="E31" s="9">
        <v>140</v>
      </c>
      <c r="F31" s="14">
        <f t="shared" si="1"/>
        <v>0</v>
      </c>
      <c r="G31" s="15">
        <f t="shared" si="2"/>
        <v>0</v>
      </c>
      <c r="H31" s="14">
        <f>+E31-C31</f>
        <v>0</v>
      </c>
      <c r="I31" s="15">
        <f>+H31/C31</f>
        <v>0</v>
      </c>
    </row>
    <row r="32" spans="1:9">
      <c r="A32" s="2" t="s">
        <v>14</v>
      </c>
      <c r="B32" s="8">
        <v>29</v>
      </c>
      <c r="C32" s="9">
        <v>215</v>
      </c>
      <c r="D32" s="8">
        <v>9</v>
      </c>
      <c r="E32" s="9">
        <v>72</v>
      </c>
      <c r="F32" s="14">
        <f t="shared" si="1"/>
        <v>-20</v>
      </c>
      <c r="G32" s="15">
        <f t="shared" si="2"/>
        <v>-0.68965517241379315</v>
      </c>
      <c r="H32" s="14">
        <f>+E32-C32</f>
        <v>-143</v>
      </c>
      <c r="I32" s="15">
        <f>+H32/C32</f>
        <v>-0.66511627906976745</v>
      </c>
    </row>
    <row r="33" spans="1:9">
      <c r="A33" s="2" t="s">
        <v>19</v>
      </c>
      <c r="B33" s="8">
        <v>16</v>
      </c>
      <c r="C33" s="9">
        <v>100</v>
      </c>
      <c r="D33" s="8">
        <v>18</v>
      </c>
      <c r="E33" s="9">
        <v>162</v>
      </c>
      <c r="F33" s="14">
        <f t="shared" si="1"/>
        <v>2</v>
      </c>
      <c r="G33" s="15">
        <f t="shared" si="2"/>
        <v>0.125</v>
      </c>
      <c r="H33" s="14">
        <f>+E33-C33</f>
        <v>62</v>
      </c>
      <c r="I33" s="15">
        <f>+H33/C33</f>
        <v>0.62</v>
      </c>
    </row>
    <row r="34" spans="1:9">
      <c r="A34" s="2" t="s">
        <v>20</v>
      </c>
      <c r="B34" s="8">
        <v>30</v>
      </c>
      <c r="C34" s="9">
        <v>240</v>
      </c>
      <c r="D34" s="8">
        <v>19</v>
      </c>
      <c r="E34" s="9">
        <v>170</v>
      </c>
      <c r="F34" s="14">
        <f t="shared" si="1"/>
        <v>-11</v>
      </c>
      <c r="G34" s="15">
        <f t="shared" si="2"/>
        <v>-0.36666666666666664</v>
      </c>
      <c r="H34" s="14">
        <f>+E34-C34</f>
        <v>-70</v>
      </c>
      <c r="I34" s="15">
        <f>+H34/C34</f>
        <v>-0.29166666666666669</v>
      </c>
    </row>
    <row r="35" spans="1:9">
      <c r="A35" s="2"/>
      <c r="B35" s="8"/>
      <c r="C35" s="9"/>
      <c r="D35" s="8"/>
      <c r="E35" s="9"/>
      <c r="F35" s="14"/>
      <c r="G35" s="15"/>
      <c r="H35" s="14"/>
      <c r="I35" s="15"/>
    </row>
    <row r="36" spans="1:9" ht="15" thickBot="1">
      <c r="A36" s="19" t="s">
        <v>15</v>
      </c>
      <c r="B36" s="20">
        <v>14</v>
      </c>
      <c r="C36" s="21">
        <v>98</v>
      </c>
      <c r="D36" s="20">
        <v>8</v>
      </c>
      <c r="E36" s="21">
        <f>+D36*5</f>
        <v>40</v>
      </c>
      <c r="F36" s="22">
        <f t="shared" si="1"/>
        <v>-6</v>
      </c>
      <c r="G36" s="23">
        <f t="shared" si="2"/>
        <v>-0.42857142857142855</v>
      </c>
      <c r="H36" s="22">
        <f>+E36-C36</f>
        <v>-58</v>
      </c>
      <c r="I36" s="23">
        <f>+H36/C36</f>
        <v>-0.59183673469387754</v>
      </c>
    </row>
    <row r="38" spans="1:9">
      <c r="A38" t="s">
        <v>35</v>
      </c>
    </row>
    <row r="39" spans="1:9" ht="28.5" customHeight="1">
      <c r="A39" s="33" t="s">
        <v>36</v>
      </c>
      <c r="B39" s="33"/>
      <c r="C39" s="33"/>
      <c r="D39" s="33"/>
      <c r="E39" s="33"/>
      <c r="F39" s="33"/>
      <c r="G39" s="33"/>
      <c r="H39" s="33"/>
      <c r="I39" s="33"/>
    </row>
    <row r="40" spans="1:9" ht="48.75" customHeight="1">
      <c r="A40" s="33" t="s">
        <v>29</v>
      </c>
      <c r="B40" s="33"/>
      <c r="C40" s="33"/>
      <c r="D40" s="33"/>
      <c r="E40" s="33"/>
      <c r="F40" s="33"/>
      <c r="G40" s="33"/>
      <c r="H40" s="33"/>
      <c r="I40" s="33"/>
    </row>
    <row r="41" spans="1:9" ht="22.5" customHeight="1">
      <c r="A41" s="33" t="s">
        <v>30</v>
      </c>
      <c r="B41" s="33"/>
      <c r="C41" s="33"/>
      <c r="D41" s="33"/>
      <c r="E41" s="33"/>
      <c r="F41" s="33"/>
      <c r="G41" s="33"/>
      <c r="H41" s="33"/>
      <c r="I41" s="33"/>
    </row>
    <row r="43" spans="1:9">
      <c r="A43" t="s">
        <v>21</v>
      </c>
    </row>
    <row r="44" spans="1:9">
      <c r="A44" t="s">
        <v>24</v>
      </c>
    </row>
    <row r="45" spans="1:9">
      <c r="A45" t="s">
        <v>31</v>
      </c>
    </row>
  </sheetData>
  <mergeCells count="8">
    <mergeCell ref="A1:I1"/>
    <mergeCell ref="A39:I39"/>
    <mergeCell ref="A40:I40"/>
    <mergeCell ref="A41:I41"/>
    <mergeCell ref="H2:I2"/>
    <mergeCell ref="F2:G2"/>
    <mergeCell ref="D2:E2"/>
    <mergeCell ref="B2:C2"/>
  </mergeCells>
  <phoneticPr fontId="5" type="noConversion"/>
  <pageMargins left="0.7" right="0.7" top="0.75" bottom="0.75" header="0.3" footer="0.3"/>
  <pageSetup paperSize="0" scale="71" orientation="landscape"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4:C10"/>
  <sheetViews>
    <sheetView workbookViewId="0">
      <selection activeCell="A14" sqref="A14"/>
    </sheetView>
  </sheetViews>
  <sheetFormatPr baseColWidth="10" defaultColWidth="8.83203125" defaultRowHeight="14"/>
  <cols>
    <col min="1" max="1" width="40.83203125" customWidth="1"/>
  </cols>
  <sheetData>
    <row r="4" spans="1:3">
      <c r="B4" t="s">
        <v>27</v>
      </c>
      <c r="C4" t="s">
        <v>28</v>
      </c>
    </row>
    <row r="5" spans="1:3">
      <c r="A5" t="s">
        <v>15</v>
      </c>
      <c r="B5" s="31">
        <v>-0.42857142857142855</v>
      </c>
      <c r="C5" s="31">
        <v>-0.59183673469387754</v>
      </c>
    </row>
    <row r="6" spans="1:3">
      <c r="A6" t="s">
        <v>12</v>
      </c>
      <c r="B6" s="31">
        <v>-0.3258426966292135</v>
      </c>
      <c r="C6" s="31">
        <v>-0.21726618705035972</v>
      </c>
    </row>
    <row r="7" spans="1:3">
      <c r="A7" t="s">
        <v>17</v>
      </c>
      <c r="B7" s="31">
        <v>-0.30215827338129497</v>
      </c>
      <c r="C7" s="31">
        <v>-0.2820083682008368</v>
      </c>
    </row>
    <row r="8" spans="1:3">
      <c r="A8" t="s">
        <v>3</v>
      </c>
      <c r="B8" s="31">
        <v>4.7058823529411764E-2</v>
      </c>
      <c r="C8" s="31">
        <v>0.1251596424010217</v>
      </c>
    </row>
    <row r="9" spans="1:3">
      <c r="A9" t="s">
        <v>2</v>
      </c>
      <c r="B9" s="31">
        <v>-0.45555555555555555</v>
      </c>
      <c r="C9" s="31">
        <v>-0.30397727272727271</v>
      </c>
    </row>
    <row r="10" spans="1:3">
      <c r="A10" s="5" t="s">
        <v>1</v>
      </c>
      <c r="B10" s="7">
        <v>-0.3728813559322034</v>
      </c>
      <c r="C10" s="7">
        <v>-0.32056451612903225</v>
      </c>
    </row>
  </sheetData>
  <sheetCalcPr fullCalcOnLoad="1"/>
  <phoneticPr fontId="5"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workbookViewId="0"/>
  </sheetViews>
  <sheetFormatPr baseColWidth="10" defaultColWidth="8.83203125" defaultRowHeight="14"/>
  <sheetData/>
  <sheetCalcPr fullCalcOnLoad="1"/>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Charts</vt:lpstr>
      </vt:variant>
      <vt:variant>
        <vt:i4>1</vt:i4>
      </vt:variant>
    </vt:vector>
  </HeadingPairs>
  <TitlesOfParts>
    <vt:vector size="4" baseType="lpstr">
      <vt:lpstr>Table</vt:lpstr>
      <vt:lpstr>Chart Data</vt:lpstr>
      <vt:lpstr>Sheet3</vt:lpstr>
      <vt:lpstr>Chart1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llittlefield</dc:creator>
  <cp:lastModifiedBy>Lawrence Littlefield</cp:lastModifiedBy>
  <cp:lastPrinted>2015-12-28T18:56:06Z</cp:lastPrinted>
  <dcterms:created xsi:type="dcterms:W3CDTF">2015-12-22T19:09:05Z</dcterms:created>
  <dcterms:modified xsi:type="dcterms:W3CDTF">2015-12-28T18:57:00Z</dcterms:modified>
</cp:coreProperties>
</file>