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9.xml" ContentType="application/vnd.openxmlformats-officedocument.drawingml.chart+xml"/>
  <Default Extension="rels" ContentType="application/vnd.openxmlformats-package.relationships+xml"/>
  <Override PartName="/xl/chartsheets/sheet7.xml" ContentType="application/vnd.openxmlformats-officedocument.spreadsheetml.chartsheet+xml"/>
  <Default Extension="xml" ContentType="application/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13.xml" ContentType="application/vnd.openxmlformats-officedocument.drawing+xml"/>
  <Override PartName="/xl/chartsheets/sheet3.xml" ContentType="application/vnd.openxmlformats-officedocument.spreadsheetml.chartsheet+xml"/>
  <Override PartName="/xl/drawings/drawing4.xml" ContentType="application/vnd.openxmlformats-officedocument.drawingml.chartshapes+xml"/>
  <Override PartName="/xl/drawings/drawing11.xml" ContentType="application/vnd.openxmlformats-officedocument.drawing+xml"/>
  <Override PartName="/xl/chartsheets/sheet1.xml" ContentType="application/vnd.openxmlformats-officedocument.spreadsheetml.chartsheet+xml"/>
  <Override PartName="/docProps/core.xml" ContentType="application/vnd.openxmlformats-package.core-properties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docProps/app.xml" ContentType="application/vnd.openxmlformats-officedocument.extended-properties+xml"/>
  <Override PartName="/xl/chartsheets/sheet8.xml" ContentType="application/vnd.openxmlformats-officedocument.spreadsheetml.chartsheet+xml"/>
  <Override PartName="/xl/charts/chart1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heets/sheet4.xml" ContentType="application/vnd.openxmlformats-officedocument.spreadsheetml.chart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chartsheets/sheet2.xml" ContentType="application/vnd.openxmlformats-officedocument.spreadsheetml.chartsheet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chartsheets/sheet9.xml" ContentType="application/vnd.openxmlformats-officedocument.spreadsheetml.chart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020" yWindow="-400" windowWidth="28000" windowHeight="17260" tabRatio="500"/>
  </bookViews>
  <sheets>
    <sheet name="Tables" sheetId="1" r:id="rId1"/>
    <sheet name="Chart1" sheetId="3" r:id="rId2"/>
    <sheet name="Chart2" sheetId="4" r:id="rId3"/>
    <sheet name="Chart3" sheetId="5" r:id="rId4"/>
    <sheet name="Chart4" sheetId="6" r:id="rId5"/>
    <sheet name="Chart5" sheetId="7" r:id="rId6"/>
    <sheet name="Chart6" sheetId="8" r:id="rId7"/>
    <sheet name="Chart7" sheetId="9" r:id="rId8"/>
    <sheet name="Chart3a" sheetId="10" r:id="rId9"/>
    <sheet name="Chart4a" sheetId="11" r:id="rId10"/>
    <sheet name="Chart Data" sheetId="2" r:id="rId11"/>
  </sheets>
  <definedNames>
    <definedName name="_xlnm.Print_Area" localSheetId="0">Tables!$A$1:$M$78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55" i="2"/>
  <c r="L63"/>
  <c r="K55"/>
  <c r="K63"/>
  <c r="J55"/>
  <c r="J63"/>
  <c r="L62"/>
  <c r="K62"/>
  <c r="J62"/>
  <c r="L61"/>
  <c r="K61"/>
  <c r="J61"/>
  <c r="L60"/>
  <c r="K60"/>
  <c r="J60"/>
  <c r="L59"/>
  <c r="K59"/>
  <c r="J59"/>
  <c r="L58"/>
  <c r="K58"/>
  <c r="J58"/>
  <c r="G171" i="1"/>
  <c r="F171"/>
  <c r="E171"/>
  <c r="D160"/>
  <c r="D6"/>
  <c r="C160"/>
  <c r="C6"/>
  <c r="G6"/>
  <c r="B160"/>
  <c r="B6"/>
  <c r="F6"/>
  <c r="E6"/>
  <c r="G84"/>
  <c r="F84"/>
  <c r="F83"/>
  <c r="G83"/>
  <c r="F85"/>
  <c r="G85"/>
  <c r="F86"/>
  <c r="G86"/>
  <c r="F87"/>
  <c r="G87"/>
  <c r="F88"/>
  <c r="G88"/>
  <c r="F89"/>
  <c r="G89"/>
  <c r="F91"/>
  <c r="G91"/>
  <c r="F92"/>
  <c r="G92"/>
  <c r="F93"/>
  <c r="G93"/>
  <c r="F94"/>
  <c r="G94"/>
  <c r="F95"/>
  <c r="G95"/>
  <c r="F96"/>
  <c r="G96"/>
  <c r="B97"/>
  <c r="C97"/>
  <c r="D97"/>
  <c r="F97"/>
  <c r="G97"/>
  <c r="F98"/>
  <c r="G98"/>
  <c r="F99"/>
  <c r="G99"/>
  <c r="F100"/>
  <c r="G100"/>
  <c r="F103"/>
  <c r="G103"/>
  <c r="F105"/>
  <c r="G105"/>
  <c r="F106"/>
  <c r="G106"/>
  <c r="F107"/>
  <c r="G107"/>
  <c r="F108"/>
  <c r="G108"/>
  <c r="F109"/>
  <c r="G109"/>
  <c r="F111"/>
  <c r="G111"/>
  <c r="F112"/>
  <c r="G112"/>
  <c r="F113"/>
  <c r="G113"/>
  <c r="F114"/>
  <c r="G114"/>
  <c r="F115"/>
  <c r="G115"/>
  <c r="F116"/>
  <c r="G116"/>
  <c r="F117"/>
  <c r="G117"/>
  <c r="D162"/>
  <c r="C162"/>
  <c r="G162"/>
  <c r="B162"/>
  <c r="F162"/>
  <c r="E162"/>
  <c r="D75"/>
  <c r="B75"/>
  <c r="E75"/>
  <c r="D74"/>
  <c r="B74"/>
  <c r="E74"/>
  <c r="D73"/>
  <c r="B73"/>
  <c r="E73"/>
  <c r="D72"/>
  <c r="B72"/>
  <c r="E72"/>
  <c r="D71"/>
  <c r="B71"/>
  <c r="E71"/>
  <c r="D67"/>
  <c r="B67"/>
  <c r="E67"/>
  <c r="D66"/>
  <c r="B66"/>
  <c r="E66"/>
  <c r="D65"/>
  <c r="B65"/>
  <c r="E65"/>
  <c r="D64"/>
  <c r="B64"/>
  <c r="E64"/>
  <c r="D63"/>
  <c r="B63"/>
  <c r="E63"/>
  <c r="D61"/>
  <c r="B61"/>
  <c r="E61"/>
  <c r="J160"/>
  <c r="J75"/>
  <c r="H160"/>
  <c r="H75"/>
  <c r="K75"/>
  <c r="J74"/>
  <c r="H74"/>
  <c r="K74"/>
  <c r="J73"/>
  <c r="H73"/>
  <c r="K73"/>
  <c r="J72"/>
  <c r="H72"/>
  <c r="K72"/>
  <c r="J71"/>
  <c r="H71"/>
  <c r="K71"/>
  <c r="J70"/>
  <c r="H70"/>
  <c r="K70"/>
  <c r="J69"/>
  <c r="H69"/>
  <c r="K69"/>
  <c r="D156"/>
  <c r="D77"/>
  <c r="B156"/>
  <c r="B77"/>
  <c r="E77"/>
  <c r="J76"/>
  <c r="H76"/>
  <c r="K76"/>
  <c r="J67"/>
  <c r="H67"/>
  <c r="K67"/>
  <c r="J66"/>
  <c r="H66"/>
  <c r="K66"/>
  <c r="J65"/>
  <c r="H65"/>
  <c r="K65"/>
  <c r="J64"/>
  <c r="H64"/>
  <c r="K64"/>
  <c r="J63"/>
  <c r="H63"/>
  <c r="K63"/>
  <c r="J61"/>
  <c r="H61"/>
  <c r="K61"/>
  <c r="J58"/>
  <c r="H58"/>
  <c r="K58"/>
  <c r="J57"/>
  <c r="H57"/>
  <c r="K57"/>
  <c r="J56"/>
  <c r="H56"/>
  <c r="K56"/>
  <c r="J55"/>
  <c r="H55"/>
  <c r="K55"/>
  <c r="J54"/>
  <c r="H54"/>
  <c r="K54"/>
  <c r="J53"/>
  <c r="H53"/>
  <c r="K53"/>
  <c r="J52"/>
  <c r="H52"/>
  <c r="K52"/>
  <c r="J50"/>
  <c r="H50"/>
  <c r="K50"/>
  <c r="J49"/>
  <c r="H49"/>
  <c r="K49"/>
  <c r="J48"/>
  <c r="H48"/>
  <c r="K48"/>
  <c r="J47"/>
  <c r="H47"/>
  <c r="K47"/>
  <c r="J46"/>
  <c r="H46"/>
  <c r="K46"/>
  <c r="J44"/>
  <c r="H44"/>
  <c r="K44"/>
  <c r="J39"/>
  <c r="H39"/>
  <c r="K39"/>
  <c r="J38"/>
  <c r="H38"/>
  <c r="K38"/>
  <c r="J37"/>
  <c r="H37"/>
  <c r="K37"/>
  <c r="J36"/>
  <c r="H36"/>
  <c r="K36"/>
  <c r="J35"/>
  <c r="H35"/>
  <c r="K35"/>
  <c r="J34"/>
  <c r="H34"/>
  <c r="K34"/>
  <c r="J33"/>
  <c r="H33"/>
  <c r="K33"/>
  <c r="D39"/>
  <c r="B39"/>
  <c r="E39"/>
  <c r="D38"/>
  <c r="B38"/>
  <c r="E38"/>
  <c r="D37"/>
  <c r="B37"/>
  <c r="E37"/>
  <c r="D36"/>
  <c r="B36"/>
  <c r="E36"/>
  <c r="D35"/>
  <c r="B35"/>
  <c r="E35"/>
  <c r="D34"/>
  <c r="B34"/>
  <c r="E34"/>
  <c r="D33"/>
  <c r="B33"/>
  <c r="E33"/>
  <c r="J31"/>
  <c r="H31"/>
  <c r="K31"/>
  <c r="J30"/>
  <c r="H30"/>
  <c r="K30"/>
  <c r="J29"/>
  <c r="H29"/>
  <c r="K29"/>
  <c r="J28"/>
  <c r="H28"/>
  <c r="K28"/>
  <c r="J27"/>
  <c r="H27"/>
  <c r="K27"/>
  <c r="J25"/>
  <c r="H25"/>
  <c r="K25"/>
  <c r="D31"/>
  <c r="B31"/>
  <c r="E31"/>
  <c r="D30"/>
  <c r="B30"/>
  <c r="E30"/>
  <c r="D29"/>
  <c r="B29"/>
  <c r="E29"/>
  <c r="D28"/>
  <c r="B28"/>
  <c r="E28"/>
  <c r="D27"/>
  <c r="B27"/>
  <c r="E27"/>
  <c r="D25"/>
  <c r="B25"/>
  <c r="E25"/>
  <c r="J23"/>
  <c r="H23"/>
  <c r="K23"/>
  <c r="J22"/>
  <c r="H22"/>
  <c r="K22"/>
  <c r="J21"/>
  <c r="H21"/>
  <c r="K21"/>
  <c r="J18"/>
  <c r="H18"/>
  <c r="K18"/>
  <c r="J17"/>
  <c r="H17"/>
  <c r="K17"/>
  <c r="J16"/>
  <c r="H16"/>
  <c r="K16"/>
  <c r="J15"/>
  <c r="H15"/>
  <c r="K15"/>
  <c r="J14"/>
  <c r="H14"/>
  <c r="K14"/>
  <c r="J12"/>
  <c r="H12"/>
  <c r="K12"/>
  <c r="J11"/>
  <c r="H11"/>
  <c r="K11"/>
  <c r="J10"/>
  <c r="H10"/>
  <c r="K10"/>
  <c r="J9"/>
  <c r="H9"/>
  <c r="K9"/>
  <c r="J8"/>
  <c r="H8"/>
  <c r="K8"/>
  <c r="J5"/>
  <c r="H5"/>
  <c r="K5"/>
  <c r="D23"/>
  <c r="B23"/>
  <c r="E23"/>
  <c r="D22"/>
  <c r="B22"/>
  <c r="E22"/>
  <c r="D21"/>
  <c r="B21"/>
  <c r="E21"/>
  <c r="D20"/>
  <c r="B20"/>
  <c r="E20"/>
  <c r="D19"/>
  <c r="B19"/>
  <c r="E19"/>
  <c r="D18"/>
  <c r="B18"/>
  <c r="E18"/>
  <c r="D17"/>
  <c r="B17"/>
  <c r="E17"/>
  <c r="D16"/>
  <c r="B16"/>
  <c r="E16"/>
  <c r="D15"/>
  <c r="B15"/>
  <c r="E15"/>
  <c r="D14"/>
  <c r="B14"/>
  <c r="E14"/>
  <c r="D12"/>
  <c r="B12"/>
  <c r="E12"/>
  <c r="D11"/>
  <c r="B11"/>
  <c r="E11"/>
  <c r="D10"/>
  <c r="B10"/>
  <c r="E10"/>
  <c r="D9"/>
  <c r="B9"/>
  <c r="E9"/>
  <c r="D8"/>
  <c r="B8"/>
  <c r="E8"/>
  <c r="D5"/>
  <c r="B5"/>
  <c r="E5"/>
  <c r="C156"/>
  <c r="C77"/>
  <c r="C75"/>
  <c r="C74"/>
  <c r="C73"/>
  <c r="C72"/>
  <c r="C71"/>
  <c r="D70"/>
  <c r="C70"/>
  <c r="B70"/>
  <c r="D69"/>
  <c r="C69"/>
  <c r="B69"/>
  <c r="C67"/>
  <c r="C66"/>
  <c r="C65"/>
  <c r="C64"/>
  <c r="C63"/>
  <c r="C61"/>
  <c r="I160"/>
  <c r="I76"/>
  <c r="I75"/>
  <c r="I74"/>
  <c r="I73"/>
  <c r="I72"/>
  <c r="I71"/>
  <c r="I70"/>
  <c r="I69"/>
  <c r="I67"/>
  <c r="I66"/>
  <c r="I65"/>
  <c r="I64"/>
  <c r="I63"/>
  <c r="I61"/>
  <c r="I58"/>
  <c r="I57"/>
  <c r="I56"/>
  <c r="I55"/>
  <c r="I54"/>
  <c r="I53"/>
  <c r="I52"/>
  <c r="I50"/>
  <c r="I49"/>
  <c r="I48"/>
  <c r="I47"/>
  <c r="I46"/>
  <c r="I44"/>
  <c r="I39"/>
  <c r="I38"/>
  <c r="I37"/>
  <c r="I36"/>
  <c r="I35"/>
  <c r="I34"/>
  <c r="I33"/>
  <c r="I31"/>
  <c r="I30"/>
  <c r="I29"/>
  <c r="I28"/>
  <c r="I27"/>
  <c r="I25"/>
  <c r="C25"/>
  <c r="C39"/>
  <c r="C38"/>
  <c r="C37"/>
  <c r="C36"/>
  <c r="C35"/>
  <c r="C34"/>
  <c r="C33"/>
  <c r="C31"/>
  <c r="C30"/>
  <c r="C29"/>
  <c r="C28"/>
  <c r="C27"/>
  <c r="I23"/>
  <c r="I22"/>
  <c r="I21"/>
  <c r="J20"/>
  <c r="I20"/>
  <c r="H20"/>
  <c r="J19"/>
  <c r="I19"/>
  <c r="H19"/>
  <c r="I18"/>
  <c r="I17"/>
  <c r="I16"/>
  <c r="I15"/>
  <c r="I14"/>
  <c r="I12"/>
  <c r="I11"/>
  <c r="I10"/>
  <c r="I9"/>
  <c r="I8"/>
  <c r="I5"/>
  <c r="C23"/>
  <c r="C22"/>
  <c r="C21"/>
  <c r="C20"/>
  <c r="C19"/>
  <c r="C18"/>
  <c r="C17"/>
  <c r="C16"/>
  <c r="C15"/>
  <c r="C14"/>
  <c r="C12"/>
  <c r="C11"/>
  <c r="C10"/>
  <c r="C9"/>
  <c r="C8"/>
  <c r="C5"/>
  <c r="G156"/>
  <c r="F156"/>
  <c r="M155"/>
  <c r="L155"/>
  <c r="M154"/>
  <c r="L154"/>
  <c r="G154"/>
  <c r="F154"/>
  <c r="M153"/>
  <c r="L153"/>
  <c r="G153"/>
  <c r="F153"/>
  <c r="M152"/>
  <c r="L152"/>
  <c r="G152"/>
  <c r="F152"/>
  <c r="M151"/>
  <c r="L151"/>
  <c r="G151"/>
  <c r="F151"/>
  <c r="M150"/>
  <c r="L150"/>
  <c r="G150"/>
  <c r="F150"/>
  <c r="M149"/>
  <c r="L149"/>
  <c r="M148"/>
  <c r="L148"/>
  <c r="M146"/>
  <c r="L146"/>
  <c r="G146"/>
  <c r="F146"/>
  <c r="M145"/>
  <c r="L145"/>
  <c r="G145"/>
  <c r="F145"/>
  <c r="M144"/>
  <c r="L144"/>
  <c r="G144"/>
  <c r="F144"/>
  <c r="M143"/>
  <c r="L143"/>
  <c r="G143"/>
  <c r="F143"/>
  <c r="M142"/>
  <c r="L142"/>
  <c r="G142"/>
  <c r="F142"/>
  <c r="M140"/>
  <c r="L140"/>
  <c r="G140"/>
  <c r="F140"/>
  <c r="M137"/>
  <c r="L137"/>
  <c r="D137"/>
  <c r="C137"/>
  <c r="B137"/>
  <c r="M136"/>
  <c r="L136"/>
  <c r="D136"/>
  <c r="C136"/>
  <c r="B136"/>
  <c r="M135"/>
  <c r="L135"/>
  <c r="D135"/>
  <c r="C135"/>
  <c r="B135"/>
  <c r="M134"/>
  <c r="L134"/>
  <c r="D134"/>
  <c r="C134"/>
  <c r="B134"/>
  <c r="M133"/>
  <c r="L133"/>
  <c r="D133"/>
  <c r="C133"/>
  <c r="B133"/>
  <c r="M132"/>
  <c r="L132"/>
  <c r="D132"/>
  <c r="C132"/>
  <c r="B132"/>
  <c r="M131"/>
  <c r="L131"/>
  <c r="D131"/>
  <c r="C131"/>
  <c r="B131"/>
  <c r="M129"/>
  <c r="L129"/>
  <c r="D129"/>
  <c r="C129"/>
  <c r="B129"/>
  <c r="M128"/>
  <c r="L128"/>
  <c r="D128"/>
  <c r="C128"/>
  <c r="B128"/>
  <c r="M127"/>
  <c r="L127"/>
  <c r="D127"/>
  <c r="C127"/>
  <c r="B127"/>
  <c r="M126"/>
  <c r="L126"/>
  <c r="D126"/>
  <c r="C126"/>
  <c r="B126"/>
  <c r="M125"/>
  <c r="L125"/>
  <c r="D125"/>
  <c r="C125"/>
  <c r="B125"/>
  <c r="M123"/>
  <c r="L123"/>
  <c r="D123"/>
  <c r="C123"/>
  <c r="B123"/>
  <c r="M117"/>
  <c r="L117"/>
  <c r="M116"/>
  <c r="L116"/>
  <c r="M115"/>
  <c r="L115"/>
  <c r="M114"/>
  <c r="L114"/>
  <c r="M113"/>
  <c r="L113"/>
  <c r="M112"/>
  <c r="L112"/>
  <c r="M111"/>
  <c r="L111"/>
  <c r="M109"/>
  <c r="L109"/>
  <c r="M108"/>
  <c r="L108"/>
  <c r="M107"/>
  <c r="L107"/>
  <c r="M106"/>
  <c r="L106"/>
  <c r="M105"/>
  <c r="L105"/>
  <c r="M103"/>
  <c r="L103"/>
  <c r="M100"/>
  <c r="L100"/>
  <c r="M99"/>
  <c r="L99"/>
  <c r="M98"/>
  <c r="L98"/>
  <c r="M95"/>
  <c r="L95"/>
  <c r="M94"/>
  <c r="L94"/>
  <c r="M93"/>
  <c r="L93"/>
  <c r="M92"/>
  <c r="L92"/>
  <c r="M91"/>
  <c r="L91"/>
  <c r="M89"/>
  <c r="L89"/>
  <c r="M88"/>
  <c r="L88"/>
  <c r="M87"/>
  <c r="L87"/>
  <c r="M86"/>
  <c r="L86"/>
  <c r="M85"/>
  <c r="L85"/>
  <c r="M83"/>
  <c r="L83"/>
  <c r="L76"/>
  <c r="M76"/>
  <c r="M58"/>
  <c r="L58"/>
  <c r="M57"/>
  <c r="L57"/>
  <c r="M56"/>
  <c r="L56"/>
  <c r="M55"/>
  <c r="L55"/>
  <c r="M54"/>
  <c r="L54"/>
  <c r="M53"/>
  <c r="L53"/>
  <c r="M52"/>
  <c r="L52"/>
  <c r="M50"/>
  <c r="L50"/>
  <c r="M49"/>
  <c r="L49"/>
  <c r="M48"/>
  <c r="L48"/>
  <c r="M47"/>
  <c r="L47"/>
  <c r="M46"/>
  <c r="L46"/>
  <c r="M44"/>
  <c r="L44"/>
  <c r="L72"/>
  <c r="M72"/>
  <c r="G72"/>
  <c r="F72"/>
  <c r="G77"/>
  <c r="F77"/>
  <c r="G75"/>
  <c r="F75"/>
  <c r="G74"/>
  <c r="F74"/>
  <c r="G73"/>
  <c r="F73"/>
  <c r="G71"/>
  <c r="F71"/>
  <c r="G67"/>
  <c r="F67"/>
  <c r="G66"/>
  <c r="F66"/>
  <c r="G65"/>
  <c r="F65"/>
  <c r="G64"/>
  <c r="F64"/>
  <c r="G63"/>
  <c r="F63"/>
  <c r="G61"/>
  <c r="F61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0"/>
  <c r="C50"/>
  <c r="B50"/>
  <c r="D49"/>
  <c r="C49"/>
  <c r="B49"/>
  <c r="D48"/>
  <c r="C48"/>
  <c r="B48"/>
  <c r="D47"/>
  <c r="C47"/>
  <c r="B47"/>
  <c r="D46"/>
  <c r="C46"/>
  <c r="B46"/>
  <c r="D44"/>
  <c r="C44"/>
  <c r="B44"/>
  <c r="M75"/>
  <c r="L75"/>
  <c r="M74"/>
  <c r="L74"/>
  <c r="M73"/>
  <c r="L73"/>
  <c r="M71"/>
  <c r="L71"/>
  <c r="M70"/>
  <c r="L70"/>
  <c r="M69"/>
  <c r="L69"/>
  <c r="M67"/>
  <c r="L67"/>
  <c r="M66"/>
  <c r="L66"/>
  <c r="M65"/>
  <c r="L65"/>
  <c r="M64"/>
  <c r="L64"/>
  <c r="M63"/>
  <c r="L63"/>
  <c r="M61"/>
  <c r="L61"/>
  <c r="M39"/>
  <c r="L39"/>
  <c r="G39"/>
  <c r="F39"/>
  <c r="M38"/>
  <c r="L38"/>
  <c r="G38"/>
  <c r="F38"/>
  <c r="M37"/>
  <c r="L37"/>
  <c r="G37"/>
  <c r="F37"/>
  <c r="M36"/>
  <c r="L36"/>
  <c r="G36"/>
  <c r="F36"/>
  <c r="M35"/>
  <c r="L35"/>
  <c r="G35"/>
  <c r="F35"/>
  <c r="M34"/>
  <c r="L34"/>
  <c r="G34"/>
  <c r="F34"/>
  <c r="M33"/>
  <c r="L33"/>
  <c r="G33"/>
  <c r="F33"/>
  <c r="M31"/>
  <c r="L31"/>
  <c r="G31"/>
  <c r="F31"/>
  <c r="M30"/>
  <c r="L30"/>
  <c r="G30"/>
  <c r="F30"/>
  <c r="M29"/>
  <c r="L29"/>
  <c r="G29"/>
  <c r="F29"/>
  <c r="M28"/>
  <c r="L28"/>
  <c r="G28"/>
  <c r="F28"/>
  <c r="M27"/>
  <c r="L27"/>
  <c r="G27"/>
  <c r="F27"/>
  <c r="M25"/>
  <c r="L25"/>
  <c r="G25"/>
  <c r="F25"/>
  <c r="M23"/>
  <c r="L23"/>
  <c r="M22"/>
  <c r="L22"/>
  <c r="M21"/>
  <c r="L21"/>
  <c r="M18"/>
  <c r="L18"/>
  <c r="M17"/>
  <c r="L17"/>
  <c r="M16"/>
  <c r="L16"/>
  <c r="M15"/>
  <c r="L15"/>
  <c r="M14"/>
  <c r="L14"/>
  <c r="M12"/>
  <c r="L12"/>
  <c r="M11"/>
  <c r="L11"/>
  <c r="M10"/>
  <c r="L10"/>
  <c r="M9"/>
  <c r="L9"/>
  <c r="M8"/>
  <c r="L8"/>
  <c r="M5"/>
  <c r="L5"/>
  <c r="G23"/>
  <c r="G22"/>
  <c r="G21"/>
  <c r="G20"/>
  <c r="G19"/>
  <c r="G18"/>
  <c r="G17"/>
  <c r="G16"/>
  <c r="G15"/>
  <c r="G14"/>
  <c r="G12"/>
  <c r="G11"/>
  <c r="G10"/>
  <c r="G9"/>
  <c r="G8"/>
  <c r="G5"/>
  <c r="F23"/>
  <c r="F22"/>
  <c r="F21"/>
  <c r="F20"/>
  <c r="F19"/>
  <c r="F18"/>
  <c r="F17"/>
  <c r="F16"/>
  <c r="F15"/>
  <c r="F14"/>
  <c r="F12"/>
  <c r="F11"/>
  <c r="F10"/>
  <c r="F9"/>
  <c r="F8"/>
  <c r="F5"/>
</calcChain>
</file>

<file path=xl/sharedStrings.xml><?xml version="1.0" encoding="utf-8"?>
<sst xmlns="http://schemas.openxmlformats.org/spreadsheetml/2006/main" count="324" uniqueCount="109">
  <si>
    <t>Police Department</t>
    <phoneticPr fontId="3" type="noConversion"/>
  </si>
  <si>
    <t>Fire Department</t>
    <phoneticPr fontId="3" type="noConversion"/>
  </si>
  <si>
    <t>Department of Correction</t>
    <phoneticPr fontId="3" type="noConversion"/>
  </si>
  <si>
    <t>Administration for Children's Svce</t>
    <phoneticPr fontId="3" type="noConversion"/>
  </si>
  <si>
    <t>Department of Homeless Services</t>
    <phoneticPr fontId="3" type="noConversion"/>
  </si>
  <si>
    <t>Dept. of Health and Mental Hygene</t>
    <phoneticPr fontId="3" type="noConversion"/>
  </si>
  <si>
    <t>Dept. of Social Services</t>
    <phoneticPr fontId="3" type="noConversion"/>
  </si>
  <si>
    <t>City University</t>
    <phoneticPr fontId="3" type="noConversion"/>
  </si>
  <si>
    <t>All Other Agencies</t>
    <phoneticPr fontId="3" type="noConversion"/>
  </si>
  <si>
    <t>Elected Officials</t>
    <phoneticPr fontId="3" type="noConversion"/>
  </si>
  <si>
    <t>Department of Sanitation</t>
    <phoneticPr fontId="3" type="noConversion"/>
  </si>
  <si>
    <t>OVERVIEW OF THE NYC BUDGET $Milliions</t>
    <phoneticPr fontId="3" type="noConversion"/>
  </si>
  <si>
    <t>Taxpayer Pension Contributions % of Payroll</t>
    <phoneticPr fontId="3" type="noConversion"/>
  </si>
  <si>
    <t>Agency OTPS</t>
    <phoneticPr fontId="3" type="noConversion"/>
  </si>
  <si>
    <t>Public Hospitals</t>
    <phoneticPr fontId="3" type="noConversion"/>
  </si>
  <si>
    <t>Department of Homeless Services</t>
    <phoneticPr fontId="3" type="noConversion"/>
  </si>
  <si>
    <t>Dept. of Health and Mental Hygene</t>
    <phoneticPr fontId="3" type="noConversion"/>
  </si>
  <si>
    <t>Public Hospital Corp. Subsidy</t>
    <phoneticPr fontId="3" type="noConversion"/>
  </si>
  <si>
    <t xml:space="preserve">  All Other</t>
    <phoneticPr fontId="3" type="noConversion"/>
  </si>
  <si>
    <t>City University</t>
    <phoneticPr fontId="3" type="noConversion"/>
  </si>
  <si>
    <t>Wage &amp; Salaries</t>
    <phoneticPr fontId="3" type="noConversion"/>
  </si>
  <si>
    <t>Pensions</t>
    <phoneticPr fontId="3" type="noConversion"/>
  </si>
  <si>
    <t>Percent Change FY 2007 to FY 2017</t>
    <phoneticPr fontId="3" type="noConversion"/>
  </si>
  <si>
    <t>Percent Change FY 2014 to FY 2017</t>
    <phoneticPr fontId="3" type="noConversion"/>
  </si>
  <si>
    <t xml:space="preserve">City Workers:      </t>
    <phoneticPr fontId="3" type="noConversion"/>
  </si>
  <si>
    <t xml:space="preserve">Dept. of Social Services:             </t>
    <phoneticPr fontId="3" type="noConversion"/>
  </si>
  <si>
    <t>Education</t>
    <phoneticPr fontId="3" type="noConversion"/>
  </si>
  <si>
    <t>Police</t>
    <phoneticPr fontId="3" type="noConversion"/>
  </si>
  <si>
    <t xml:space="preserve">Fire </t>
    <phoneticPr fontId="3" type="noConversion"/>
  </si>
  <si>
    <t xml:space="preserve"> Correction</t>
    <phoneticPr fontId="3" type="noConversion"/>
  </si>
  <si>
    <t>Sanitation</t>
    <phoneticPr fontId="3" type="noConversion"/>
  </si>
  <si>
    <t>Children's Services</t>
    <phoneticPr fontId="3" type="noConversion"/>
  </si>
  <si>
    <t>Homeless Services</t>
    <phoneticPr fontId="3" type="noConversion"/>
  </si>
  <si>
    <t>Dept. of Social Services</t>
  </si>
  <si>
    <t>Change FY 2007 to FY 2017</t>
    <phoneticPr fontId="3" type="noConversion"/>
  </si>
  <si>
    <t>Change FY 2014 to FY 2017</t>
    <phoneticPr fontId="3" type="noConversion"/>
  </si>
  <si>
    <t>Health &amp; Mental Hygene</t>
    <phoneticPr fontId="3" type="noConversion"/>
  </si>
  <si>
    <t>Social Services</t>
    <phoneticPr fontId="3" type="noConversion"/>
  </si>
  <si>
    <t>All Other Agencies</t>
    <phoneticPr fontId="3" type="noConversion"/>
  </si>
  <si>
    <t>Elected Officials</t>
    <phoneticPr fontId="3" type="noConversion"/>
  </si>
  <si>
    <t>Total</t>
    <phoneticPr fontId="3" type="noConversion"/>
  </si>
  <si>
    <t>All Funds Spending</t>
    <phoneticPr fontId="3" type="noConversion"/>
  </si>
  <si>
    <t>Personal Services Spending</t>
    <phoneticPr fontId="3" type="noConversion"/>
  </si>
  <si>
    <t>FY 2007</t>
  </si>
  <si>
    <t>FY 2014</t>
  </si>
  <si>
    <t>Proposed FY 2017</t>
  </si>
  <si>
    <t>Total</t>
  </si>
  <si>
    <t>Department Of Education</t>
  </si>
  <si>
    <t>Police Department</t>
  </si>
  <si>
    <t>Fire Department</t>
  </si>
  <si>
    <t>Department of Correction</t>
  </si>
  <si>
    <t>Department of Sanitation</t>
  </si>
  <si>
    <t>Administration for Children's Svce</t>
  </si>
  <si>
    <t>Department of Homeless Services</t>
  </si>
  <si>
    <t>Dept. of Health and Mental Hygene</t>
  </si>
  <si>
    <t>Public Hospital Corp. Subsidy</t>
  </si>
  <si>
    <t xml:space="preserve">  Medicaid to State &amp; Welfare</t>
  </si>
  <si>
    <t xml:space="preserve">  All Other</t>
  </si>
  <si>
    <t>City University</t>
  </si>
  <si>
    <t>All Other Agencies</t>
  </si>
  <si>
    <t>Elected Officials</t>
  </si>
  <si>
    <t>Pensions</t>
    <phoneticPr fontId="3" type="noConversion"/>
  </si>
  <si>
    <t>Personal Income of NYC Residents</t>
    <phoneticPr fontId="3" type="noConversion"/>
  </si>
  <si>
    <t>Total Net Expenditures</t>
    <phoneticPr fontId="3" type="noConversion"/>
  </si>
  <si>
    <t>City Funded Expenditures</t>
    <phoneticPr fontId="3" type="noConversion"/>
  </si>
  <si>
    <t xml:space="preserve">  Wages &amp; Salaries</t>
    <phoneticPr fontId="3" type="noConversion"/>
  </si>
  <si>
    <t xml:space="preserve">  Pensions</t>
    <phoneticPr fontId="3" type="noConversion"/>
  </si>
  <si>
    <t xml:space="preserve">  Other Fringe Benefits</t>
    <phoneticPr fontId="3" type="noConversion"/>
  </si>
  <si>
    <t>Other Than Personal Services</t>
    <phoneticPr fontId="3" type="noConversion"/>
  </si>
  <si>
    <t>Debt Service</t>
    <phoneticPr fontId="3" type="noConversion"/>
  </si>
  <si>
    <t>Department Of Education</t>
    <phoneticPr fontId="3" type="noConversion"/>
  </si>
  <si>
    <t>Police Department</t>
    <phoneticPr fontId="3" type="noConversion"/>
  </si>
  <si>
    <t>Fire Department</t>
    <phoneticPr fontId="3" type="noConversion"/>
  </si>
  <si>
    <t>Administration for Children's Svce</t>
    <phoneticPr fontId="3" type="noConversion"/>
  </si>
  <si>
    <t>Population</t>
    <phoneticPr fontId="3" type="noConversion"/>
  </si>
  <si>
    <t>to 2015</t>
    <phoneticPr fontId="3" type="noConversion"/>
  </si>
  <si>
    <t>Debt Service Spending</t>
    <phoneticPr fontId="3" type="noConversion"/>
  </si>
  <si>
    <t>Note projected increase in personal income 2017 = 4.3%.</t>
    <phoneticPr fontId="3" type="noConversion"/>
  </si>
  <si>
    <t xml:space="preserve">  City Funds</t>
    <phoneticPr fontId="3" type="noConversion"/>
  </si>
  <si>
    <t>Source:  NYC Office of Management and Budget:  Budget Summary April 2016 page 47; May 2014 page 48; and April 2007 page 29.</t>
    <phoneticPr fontId="3" type="noConversion"/>
  </si>
  <si>
    <t>Unallocated/Misc Debt Service Costs</t>
    <phoneticPr fontId="3" type="noConversion"/>
  </si>
  <si>
    <t>CPI</t>
    <phoneticPr fontId="3" type="noConversion"/>
  </si>
  <si>
    <t>NYC Personal Income</t>
    <phoneticPr fontId="3" type="noConversion"/>
  </si>
  <si>
    <t>Adjustment</t>
    <phoneticPr fontId="3" type="noConversion"/>
  </si>
  <si>
    <t xml:space="preserve">  Real</t>
    <phoneticPr fontId="3" type="noConversion"/>
  </si>
  <si>
    <t>FY 2007</t>
    <phoneticPr fontId="3" type="noConversion"/>
  </si>
  <si>
    <t>Other Fringe Benefits</t>
    <phoneticPr fontId="3" type="noConversion"/>
  </si>
  <si>
    <t>Other Than Personal Services</t>
    <phoneticPr fontId="3" type="noConversion"/>
  </si>
  <si>
    <t>Medicaid Aid to State &amp; Welfare</t>
    <phoneticPr fontId="3" type="noConversion"/>
  </si>
  <si>
    <t>Health &amp; Social Services</t>
    <phoneticPr fontId="3" type="noConversion"/>
  </si>
  <si>
    <t>Other Non-Uniformed</t>
    <phoneticPr fontId="3" type="noConversion"/>
  </si>
  <si>
    <t>Debt Service</t>
    <phoneticPr fontId="3" type="noConversion"/>
  </si>
  <si>
    <t>Department of Education</t>
    <phoneticPr fontId="3" type="noConversion"/>
  </si>
  <si>
    <t>Change 2007 to 2017</t>
    <phoneticPr fontId="3" type="noConversion"/>
  </si>
  <si>
    <t>FY 2014</t>
    <phoneticPr fontId="3" type="noConversion"/>
  </si>
  <si>
    <t>Proposed FY 2017</t>
    <phoneticPr fontId="3" type="noConversion"/>
  </si>
  <si>
    <t>Change 07-17</t>
    <phoneticPr fontId="3" type="noConversion"/>
  </si>
  <si>
    <t>Change 07-14</t>
    <phoneticPr fontId="3" type="noConversion"/>
  </si>
  <si>
    <t>Change 14-17</t>
    <phoneticPr fontId="3" type="noConversion"/>
  </si>
  <si>
    <t>OVERVIEW OF THE NYC BUDGET $2017 Milliions</t>
    <phoneticPr fontId="3" type="noConversion"/>
  </si>
  <si>
    <t>2017 CPI and Personal Income from April 2016 Message of Mayor, Page 20</t>
    <phoneticPr fontId="3" type="noConversion"/>
  </si>
  <si>
    <t>Fringe Benefits</t>
    <phoneticPr fontId="3" type="noConversion"/>
  </si>
  <si>
    <t>Department of Correction</t>
    <phoneticPr fontId="3" type="noConversion"/>
  </si>
  <si>
    <t>Dept. of Social Services</t>
    <phoneticPr fontId="3" type="noConversion"/>
  </si>
  <si>
    <t xml:space="preserve">  Medicaid to State &amp; Welfare</t>
    <phoneticPr fontId="3" type="noConversion"/>
  </si>
  <si>
    <t>Wages &amp; Salaries</t>
    <phoneticPr fontId="3" type="noConversion"/>
  </si>
  <si>
    <t>Pensions</t>
    <phoneticPr fontId="3" type="noConversion"/>
  </si>
  <si>
    <t>Total</t>
    <phoneticPr fontId="3" type="noConversion"/>
  </si>
  <si>
    <t>Department Of Education</t>
    <phoneticPr fontId="3" type="noConversion"/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</si>
</sst>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9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9"/>
      <name val="Verdana"/>
    </font>
    <font>
      <b/>
      <sz val="9"/>
      <name val="Verdana"/>
    </font>
    <font>
      <b/>
      <sz val="12"/>
      <name val="Verdana"/>
    </font>
    <font>
      <i/>
      <sz val="9"/>
      <name val="Verdana"/>
    </font>
    <font>
      <sz val="6"/>
      <name val="Verdana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3" fontId="4" fillId="0" borderId="0" xfId="0" applyNumberFormat="1" applyFont="1"/>
    <xf numFmtId="164" fontId="4" fillId="0" borderId="0" xfId="1" applyNumberFormat="1" applyFont="1"/>
    <xf numFmtId="164" fontId="4" fillId="0" borderId="0" xfId="1" applyNumberFormat="1" applyFont="1"/>
    <xf numFmtId="0" fontId="5" fillId="0" borderId="0" xfId="0" applyFont="1"/>
    <xf numFmtId="0" fontId="4" fillId="0" borderId="2" xfId="0" applyFont="1" applyBorder="1"/>
    <xf numFmtId="164" fontId="5" fillId="0" borderId="2" xfId="1" applyNumberFormat="1" applyFont="1" applyBorder="1"/>
    <xf numFmtId="164" fontId="5" fillId="0" borderId="2" xfId="1" applyNumberFormat="1" applyFont="1" applyBorder="1"/>
    <xf numFmtId="3" fontId="5" fillId="0" borderId="2" xfId="0" applyNumberFormat="1" applyFont="1" applyBorder="1"/>
    <xf numFmtId="3" fontId="4" fillId="0" borderId="2" xfId="0" applyNumberFormat="1" applyFont="1" applyBorder="1"/>
    <xf numFmtId="164" fontId="4" fillId="0" borderId="2" xfId="1" applyNumberFormat="1" applyFont="1" applyBorder="1"/>
    <xf numFmtId="164" fontId="4" fillId="0" borderId="2" xfId="1" applyNumberFormat="1" applyFont="1" applyBorder="1"/>
    <xf numFmtId="0" fontId="4" fillId="0" borderId="1" xfId="0" applyFont="1" applyBorder="1"/>
    <xf numFmtId="0" fontId="4" fillId="0" borderId="3" xfId="0" applyFont="1" applyBorder="1"/>
    <xf numFmtId="3" fontId="5" fillId="0" borderId="1" xfId="0" applyNumberFormat="1" applyFont="1" applyBorder="1"/>
    <xf numFmtId="164" fontId="5" fillId="0" borderId="3" xfId="1" applyNumberFormat="1" applyFont="1" applyBorder="1"/>
    <xf numFmtId="3" fontId="4" fillId="0" borderId="1" xfId="0" applyNumberFormat="1" applyFont="1" applyBorder="1"/>
    <xf numFmtId="3" fontId="4" fillId="0" borderId="3" xfId="0" applyNumberFormat="1" applyFont="1" applyBorder="1"/>
    <xf numFmtId="164" fontId="4" fillId="0" borderId="3" xfId="1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0" fontId="4" fillId="0" borderId="10" xfId="0" applyFont="1" applyBorder="1"/>
    <xf numFmtId="0" fontId="5" fillId="0" borderId="10" xfId="0" applyFont="1" applyBorder="1"/>
    <xf numFmtId="164" fontId="5" fillId="0" borderId="1" xfId="1" applyNumberFormat="1" applyFont="1" applyBorder="1"/>
    <xf numFmtId="164" fontId="4" fillId="0" borderId="1" xfId="1" applyNumberFormat="1" applyFont="1" applyBorder="1"/>
    <xf numFmtId="0" fontId="5" fillId="0" borderId="11" xfId="0" applyFont="1" applyFill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164" fontId="4" fillId="0" borderId="13" xfId="1" applyNumberFormat="1" applyFont="1" applyBorder="1"/>
    <xf numFmtId="164" fontId="4" fillId="0" borderId="14" xfId="1" applyNumberFormat="1" applyFont="1" applyBorder="1"/>
    <xf numFmtId="3" fontId="4" fillId="0" borderId="0" xfId="0" applyNumberFormat="1" applyFont="1" applyBorder="1"/>
    <xf numFmtId="164" fontId="4" fillId="0" borderId="0" xfId="1" applyNumberFormat="1" applyFont="1" applyBorder="1"/>
    <xf numFmtId="0" fontId="4" fillId="0" borderId="0" xfId="0" applyFont="1" applyFill="1" applyBorder="1"/>
    <xf numFmtId="2" fontId="0" fillId="0" borderId="0" xfId="0" applyNumberFormat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0" borderId="15" xfId="0" applyNumberFormat="1" applyFont="1" applyBorder="1"/>
    <xf numFmtId="0" fontId="3" fillId="0" borderId="1" xfId="0" applyFont="1" applyBorder="1" applyAlignment="1">
      <alignment horizontal="left" wrapText="1" indent="1"/>
    </xf>
    <xf numFmtId="0" fontId="3" fillId="0" borderId="2" xfId="0" applyFont="1" applyBorder="1" applyAlignment="1">
      <alignment horizontal="left" wrapText="1" inden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5" fillId="0" borderId="15" xfId="1" applyNumberFormat="1" applyFont="1" applyBorder="1"/>
    <xf numFmtId="164" fontId="4" fillId="0" borderId="15" xfId="1" applyNumberFormat="1" applyFont="1" applyBorder="1"/>
    <xf numFmtId="164" fontId="4" fillId="0" borderId="2" xfId="0" applyNumberFormat="1" applyFont="1" applyBorder="1"/>
    <xf numFmtId="164" fontId="4" fillId="0" borderId="8" xfId="0" applyNumberFormat="1" applyFont="1" applyBorder="1"/>
    <xf numFmtId="0" fontId="7" fillId="0" borderId="0" xfId="0" applyFont="1"/>
    <xf numFmtId="3" fontId="7" fillId="0" borderId="1" xfId="0" applyNumberFormat="1" applyFont="1" applyBorder="1"/>
    <xf numFmtId="3" fontId="7" fillId="0" borderId="2" xfId="0" applyNumberFormat="1" applyFont="1" applyBorder="1"/>
    <xf numFmtId="164" fontId="7" fillId="0" borderId="2" xfId="1" applyNumberFormat="1" applyFont="1" applyBorder="1"/>
    <xf numFmtId="164" fontId="7" fillId="0" borderId="3" xfId="1" applyNumberFormat="1" applyFont="1" applyBorder="1"/>
    <xf numFmtId="164" fontId="7" fillId="0" borderId="2" xfId="0" applyNumberFormat="1" applyFont="1" applyBorder="1"/>
    <xf numFmtId="164" fontId="7" fillId="0" borderId="15" xfId="0" applyNumberFormat="1" applyFont="1" applyBorder="1"/>
    <xf numFmtId="165" fontId="0" fillId="0" borderId="0" xfId="0" applyNumberFormat="1"/>
    <xf numFmtId="166" fontId="8" fillId="0" borderId="0" xfId="2" applyNumberFormat="1" applyFont="1"/>
    <xf numFmtId="164" fontId="4" fillId="0" borderId="3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 indent="1"/>
    </xf>
    <xf numFmtId="3" fontId="0" fillId="0" borderId="0" xfId="0" applyNumberFormat="1"/>
    <xf numFmtId="3" fontId="4" fillId="0" borderId="0" xfId="0" applyNumberFormat="1" applyFont="1" applyFill="1" applyBorder="1"/>
    <xf numFmtId="164" fontId="4" fillId="0" borderId="2" xfId="1" applyNumberFormat="1" applyFont="1" applyBorder="1"/>
    <xf numFmtId="164" fontId="4" fillId="0" borderId="2" xfId="1" applyNumberFormat="1" applyFont="1" applyBorder="1"/>
    <xf numFmtId="164" fontId="0" fillId="0" borderId="0" xfId="0" applyNumberFormat="1"/>
    <xf numFmtId="164" fontId="0" fillId="0" borderId="0" xfId="0" applyNumberFormat="1"/>
    <xf numFmtId="164" fontId="4" fillId="0" borderId="1" xfId="0" applyNumberFormat="1" applyFont="1" applyBorder="1"/>
    <xf numFmtId="164" fontId="4" fillId="0" borderId="15" xfId="0" applyNumberFormat="1" applyFont="1" applyBorder="1"/>
    <xf numFmtId="0" fontId="6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2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chartsheet" Target="chartsheets/sheet2.xml"/><Relationship Id="rId4" Type="http://schemas.openxmlformats.org/officeDocument/2006/relationships/chartsheet" Target="chartsheets/sheet3.xml"/><Relationship Id="rId5" Type="http://schemas.openxmlformats.org/officeDocument/2006/relationships/chartsheet" Target="chartsheets/sheet4.xml"/><Relationship Id="rId6" Type="http://schemas.openxmlformats.org/officeDocument/2006/relationships/chartsheet" Target="chartsheets/sheet5.xml"/><Relationship Id="rId7" Type="http://schemas.openxmlformats.org/officeDocument/2006/relationships/chartsheet" Target="chartsheets/sheet6.xml"/><Relationship Id="rId8" Type="http://schemas.openxmlformats.org/officeDocument/2006/relationships/chartsheet" Target="chartsheets/sheet7.xml"/><Relationship Id="rId9" Type="http://schemas.openxmlformats.org/officeDocument/2006/relationships/chartsheet" Target="chartsheets/sheet8.xml"/><Relationship Id="rId10" Type="http://schemas.openxmlformats.org/officeDocument/2006/relationships/chartsheet" Target="chart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New York City Budget Proposal for FY 2017 Compared With</a:t>
            </a:r>
            <a:r>
              <a:rPr lang="en-US" baseline="0"/>
              <a:t> FY 2007</a:t>
            </a:r>
            <a:endParaRPr lang="en-US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'Chart Data'!$B$1</c:f>
              <c:strCache>
                <c:ptCount val="1"/>
                <c:pt idx="0">
                  <c:v>Percent Change FY 2007 to FY 2017</c:v>
                </c:pt>
              </c:strCache>
            </c:strRef>
          </c:tx>
          <c:spPr>
            <a:solidFill>
              <a:schemeClr val="tx1"/>
            </a:solidFill>
            <a:effectLst/>
          </c:spPr>
          <c:cat>
            <c:strRef>
              <c:f>'Chart Data'!$A$2:$A$14</c:f>
              <c:strCache>
                <c:ptCount val="13"/>
                <c:pt idx="0">
                  <c:v>Debt Service</c:v>
                </c:pt>
                <c:pt idx="2">
                  <c:v>Other Than Personal Services</c:v>
                </c:pt>
                <c:pt idx="4">
                  <c:v>  Other Fringe Benefits</c:v>
                </c:pt>
                <c:pt idx="5">
                  <c:v>  Pensions</c:v>
                </c:pt>
                <c:pt idx="6">
                  <c:v>  Wages &amp; Salaries</c:v>
                </c:pt>
                <c:pt idx="7">
                  <c:v>City Workers:      </c:v>
                </c:pt>
                <c:pt idx="9">
                  <c:v>City Funded Expenditures</c:v>
                </c:pt>
                <c:pt idx="10">
                  <c:v>Total Net Expenditures</c:v>
                </c:pt>
                <c:pt idx="12">
                  <c:v>Personal Income of NYC Residents</c:v>
                </c:pt>
              </c:strCache>
            </c:strRef>
          </c:cat>
          <c:val>
            <c:numRef>
              <c:f>'Chart Data'!$B$2:$B$14</c:f>
              <c:numCache>
                <c:formatCode>General</c:formatCode>
                <c:ptCount val="13"/>
                <c:pt idx="0" formatCode="0.0%">
                  <c:v>0.299</c:v>
                </c:pt>
                <c:pt idx="2" formatCode="0.0%">
                  <c:v>0.301</c:v>
                </c:pt>
                <c:pt idx="4" formatCode="0.0%">
                  <c:v>0.192</c:v>
                </c:pt>
                <c:pt idx="5" formatCode="0.0%">
                  <c:v>0.644</c:v>
                </c:pt>
                <c:pt idx="6" formatCode="0.0%">
                  <c:v>0.128</c:v>
                </c:pt>
                <c:pt idx="7" formatCode="0.0%">
                  <c:v>0.222</c:v>
                </c:pt>
                <c:pt idx="9" formatCode="0.0%">
                  <c:v>0.299</c:v>
                </c:pt>
                <c:pt idx="10" formatCode="0.0%">
                  <c:v>0.238</c:v>
                </c:pt>
                <c:pt idx="12" formatCode="0.0%">
                  <c:v>0.145262192499999</c:v>
                </c:pt>
              </c:numCache>
            </c:numRef>
          </c:val>
        </c:ser>
        <c:axId val="329742856"/>
        <c:axId val="329745944"/>
      </c:barChart>
      <c:catAx>
        <c:axId val="329742856"/>
        <c:scaling>
          <c:orientation val="minMax"/>
        </c:scaling>
        <c:axPos val="l"/>
        <c:tickLblPos val="nextTo"/>
        <c:crossAx val="329745944"/>
        <c:crosses val="autoZero"/>
        <c:auto val="1"/>
        <c:lblAlgn val="ctr"/>
        <c:lblOffset val="100"/>
      </c:catAx>
      <c:valAx>
        <c:axId val="329745944"/>
        <c:scaling>
          <c:orientation val="minMax"/>
        </c:scaling>
        <c:axPos val="b"/>
        <c:majorGridlines/>
        <c:numFmt formatCode="0.0%" sourceLinked="1"/>
        <c:tickLblPos val="nextTo"/>
        <c:crossAx val="3297428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txPr>
        <a:bodyPr/>
        <a:lstStyle/>
        <a:p>
          <a:pPr>
            <a:defRPr sz="1400"/>
          </a:pPr>
          <a:endParaRPr lang="en-US"/>
        </a:p>
      </c:txPr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New York</a:t>
            </a:r>
            <a:r>
              <a:rPr lang="en-US" baseline="0"/>
              <a:t> City Budget Proposal for </a:t>
            </a:r>
            <a:r>
              <a:rPr lang="en-US"/>
              <a:t>FY 2017 Compared With FY 2014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'Chart Data'!$E$1</c:f>
              <c:strCache>
                <c:ptCount val="1"/>
                <c:pt idx="0">
                  <c:v>Percent Change FY 2014 to FY 2017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cat>
            <c:strRef>
              <c:f>'Chart Data'!$D$2:$D$14</c:f>
              <c:strCache>
                <c:ptCount val="13"/>
                <c:pt idx="0">
                  <c:v>Debt Service</c:v>
                </c:pt>
                <c:pt idx="2">
                  <c:v>Other Than Personal Services</c:v>
                </c:pt>
                <c:pt idx="4">
                  <c:v>  Other Fringe Benefits</c:v>
                </c:pt>
                <c:pt idx="5">
                  <c:v>  Pensions</c:v>
                </c:pt>
                <c:pt idx="6">
                  <c:v>  Wages &amp; Salaries</c:v>
                </c:pt>
                <c:pt idx="7">
                  <c:v>City Workers:      </c:v>
                </c:pt>
                <c:pt idx="9">
                  <c:v>City Funded Expenditures</c:v>
                </c:pt>
                <c:pt idx="10">
                  <c:v>Total Net Expenditures</c:v>
                </c:pt>
                <c:pt idx="12">
                  <c:v>Personal Income of NYC Residents</c:v>
                </c:pt>
              </c:strCache>
            </c:strRef>
          </c:cat>
          <c:val>
            <c:numRef>
              <c:f>'Chart Data'!$E$2:$E$14</c:f>
              <c:numCache>
                <c:formatCode>General</c:formatCode>
                <c:ptCount val="13"/>
                <c:pt idx="0" formatCode="0.0%">
                  <c:v>0.12</c:v>
                </c:pt>
                <c:pt idx="2" formatCode="0.0%">
                  <c:v>0.105</c:v>
                </c:pt>
                <c:pt idx="4" formatCode="0.0%">
                  <c:v>0.093</c:v>
                </c:pt>
                <c:pt idx="5" formatCode="0.0%">
                  <c:v>0.103</c:v>
                </c:pt>
                <c:pt idx="6" formatCode="0.0%">
                  <c:v>0.073</c:v>
                </c:pt>
                <c:pt idx="7" formatCode="0.0%">
                  <c:v>0.083</c:v>
                </c:pt>
                <c:pt idx="9" formatCode="0.0%">
                  <c:v>0.125</c:v>
                </c:pt>
                <c:pt idx="10" formatCode="0.0%">
                  <c:v>0.097</c:v>
                </c:pt>
                <c:pt idx="12" formatCode="0.0%">
                  <c:v>0.0782684105028935</c:v>
                </c:pt>
              </c:numCache>
            </c:numRef>
          </c:val>
        </c:ser>
        <c:axId val="329799464"/>
        <c:axId val="329832008"/>
      </c:barChart>
      <c:catAx>
        <c:axId val="329799464"/>
        <c:scaling>
          <c:orientation val="minMax"/>
        </c:scaling>
        <c:axPos val="l"/>
        <c:tickLblPos val="nextTo"/>
        <c:crossAx val="329832008"/>
        <c:crosses val="autoZero"/>
        <c:auto val="1"/>
        <c:lblAlgn val="ctr"/>
        <c:lblOffset val="100"/>
      </c:catAx>
      <c:valAx>
        <c:axId val="329832008"/>
        <c:scaling>
          <c:orientation val="minMax"/>
        </c:scaling>
        <c:axPos val="b"/>
        <c:majorGridlines/>
        <c:numFmt formatCode="0.0%" sourceLinked="1"/>
        <c:tickLblPos val="nextTo"/>
        <c:crossAx val="3297994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txPr>
        <a:bodyPr/>
        <a:lstStyle/>
        <a:p>
          <a:pPr>
            <a:defRPr sz="1200"/>
          </a:pPr>
          <a:endParaRPr lang="en-US"/>
        </a:p>
      </c:txPr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New York City Budget Proposal</a:t>
            </a:r>
            <a:r>
              <a:rPr lang="en-US" baseline="0"/>
              <a:t> for FY 2017 Compared With FY 2007</a:t>
            </a:r>
            <a:endParaRPr lang="en-US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'Chart Data'!$B$23</c:f>
              <c:strCache>
                <c:ptCount val="1"/>
                <c:pt idx="0">
                  <c:v>Percent Change FY 2007 to FY 2017</c:v>
                </c:pt>
              </c:strCache>
            </c:strRef>
          </c:tx>
          <c:spPr>
            <a:solidFill>
              <a:srgbClr val="FF6600"/>
            </a:solidFill>
          </c:spPr>
          <c:cat>
            <c:strRef>
              <c:f>'Chart Data'!$A$24:$A$42</c:f>
              <c:strCache>
                <c:ptCount val="19"/>
                <c:pt idx="0">
                  <c:v>Elected Officials</c:v>
                </c:pt>
                <c:pt idx="1">
                  <c:v>All Other Agencies</c:v>
                </c:pt>
                <c:pt idx="2">
                  <c:v>City University</c:v>
                </c:pt>
                <c:pt idx="4">
                  <c:v>  All Other</c:v>
                </c:pt>
                <c:pt idx="5">
                  <c:v>  Medicaid to State &amp; Welfare</c:v>
                </c:pt>
                <c:pt idx="6">
                  <c:v>Dept. of Social Services:             </c:v>
                </c:pt>
                <c:pt idx="7">
                  <c:v>Public Hospital Corp. Subsidy</c:v>
                </c:pt>
                <c:pt idx="8">
                  <c:v>Dept. of Health and Mental Hygene</c:v>
                </c:pt>
                <c:pt idx="9">
                  <c:v>Department of Homeless Services</c:v>
                </c:pt>
                <c:pt idx="10">
                  <c:v>Administration for Children's Svce</c:v>
                </c:pt>
                <c:pt idx="12">
                  <c:v>Department of Sanitation</c:v>
                </c:pt>
                <c:pt idx="13">
                  <c:v>Department of Correction</c:v>
                </c:pt>
                <c:pt idx="14">
                  <c:v>Fire Department</c:v>
                </c:pt>
                <c:pt idx="15">
                  <c:v>Police Department</c:v>
                </c:pt>
                <c:pt idx="16">
                  <c:v>Department Of Education</c:v>
                </c:pt>
                <c:pt idx="18">
                  <c:v>Personal Income of NYC Residents</c:v>
                </c:pt>
              </c:strCache>
            </c:strRef>
          </c:cat>
          <c:val>
            <c:numRef>
              <c:f>'Chart Data'!$B$24:$B$42</c:f>
              <c:numCache>
                <c:formatCode>0.0%</c:formatCode>
                <c:ptCount val="19"/>
                <c:pt idx="0">
                  <c:v>0.12</c:v>
                </c:pt>
                <c:pt idx="1">
                  <c:v>0.34</c:v>
                </c:pt>
                <c:pt idx="2">
                  <c:v>0.396</c:v>
                </c:pt>
                <c:pt idx="4">
                  <c:v>0.12</c:v>
                </c:pt>
                <c:pt idx="5">
                  <c:v>0.094</c:v>
                </c:pt>
                <c:pt idx="6">
                  <c:v>0.101</c:v>
                </c:pt>
                <c:pt idx="7">
                  <c:v>-0.292</c:v>
                </c:pt>
                <c:pt idx="8">
                  <c:v>-0.175</c:v>
                </c:pt>
                <c:pt idx="9">
                  <c:v>0.553</c:v>
                </c:pt>
                <c:pt idx="10">
                  <c:v>-0.099</c:v>
                </c:pt>
                <c:pt idx="12">
                  <c:v>0.215</c:v>
                </c:pt>
                <c:pt idx="13">
                  <c:v>0.253</c:v>
                </c:pt>
                <c:pt idx="14">
                  <c:v>0.178</c:v>
                </c:pt>
                <c:pt idx="15">
                  <c:v>0.146</c:v>
                </c:pt>
                <c:pt idx="16">
                  <c:v>0.337</c:v>
                </c:pt>
                <c:pt idx="18">
                  <c:v>0.145262192499999</c:v>
                </c:pt>
              </c:numCache>
            </c:numRef>
          </c:val>
        </c:ser>
        <c:axId val="329878472"/>
        <c:axId val="329862712"/>
      </c:barChart>
      <c:catAx>
        <c:axId val="329878472"/>
        <c:scaling>
          <c:orientation val="minMax"/>
        </c:scaling>
        <c:axPos val="l"/>
        <c:tickLblPos val="nextTo"/>
        <c:crossAx val="329862712"/>
        <c:crosses val="autoZero"/>
        <c:auto val="1"/>
        <c:lblAlgn val="ctr"/>
        <c:lblOffset val="100"/>
      </c:catAx>
      <c:valAx>
        <c:axId val="329862712"/>
        <c:scaling>
          <c:orientation val="minMax"/>
        </c:scaling>
        <c:axPos val="b"/>
        <c:majorGridlines/>
        <c:numFmt formatCode="0.0%" sourceLinked="1"/>
        <c:tickLblPos val="nextTo"/>
        <c:crossAx val="32987847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</c:legend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New</a:t>
            </a:r>
            <a:r>
              <a:rPr lang="en-US" baseline="0"/>
              <a:t> York City Budget Proposal </a:t>
            </a:r>
            <a:r>
              <a:rPr lang="en-US"/>
              <a:t>FY 2017 Compared With</a:t>
            </a:r>
            <a:r>
              <a:rPr lang="en-US" baseline="0"/>
              <a:t> FY 2014</a:t>
            </a:r>
            <a:endParaRPr lang="en-US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'Chart Data'!$E$23</c:f>
              <c:strCache>
                <c:ptCount val="1"/>
                <c:pt idx="0">
                  <c:v>Percent Change FY 2014 to FY 2017</c:v>
                </c:pt>
              </c:strCache>
            </c:strRef>
          </c:tx>
          <c:spPr>
            <a:solidFill>
              <a:srgbClr val="FF6600"/>
            </a:solidFill>
            <a:effectLst/>
          </c:spPr>
          <c:cat>
            <c:strRef>
              <c:f>'Chart Data'!$D$24:$D$42</c:f>
              <c:strCache>
                <c:ptCount val="19"/>
                <c:pt idx="0">
                  <c:v>Elected Officials</c:v>
                </c:pt>
                <c:pt idx="1">
                  <c:v>All Other Agencies</c:v>
                </c:pt>
                <c:pt idx="2">
                  <c:v>City University</c:v>
                </c:pt>
                <c:pt idx="4">
                  <c:v>  All Other</c:v>
                </c:pt>
                <c:pt idx="5">
                  <c:v>  Medicaid to State &amp; Welfare</c:v>
                </c:pt>
                <c:pt idx="6">
                  <c:v>Dept. of Social Services:             </c:v>
                </c:pt>
                <c:pt idx="7">
                  <c:v>Public Hospital Corp. Subsidy</c:v>
                </c:pt>
                <c:pt idx="8">
                  <c:v>Dept. of Health and Mental Hygene</c:v>
                </c:pt>
                <c:pt idx="9">
                  <c:v>Department of Homeless Services</c:v>
                </c:pt>
                <c:pt idx="10">
                  <c:v>Administration for Children's Svce</c:v>
                </c:pt>
                <c:pt idx="12">
                  <c:v>Department of Sanitation</c:v>
                </c:pt>
                <c:pt idx="13">
                  <c:v>Department of Correction</c:v>
                </c:pt>
                <c:pt idx="14">
                  <c:v>Fire Department</c:v>
                </c:pt>
                <c:pt idx="15">
                  <c:v>Police Department</c:v>
                </c:pt>
                <c:pt idx="16">
                  <c:v>Department Of Education</c:v>
                </c:pt>
                <c:pt idx="18">
                  <c:v>Personal Income of NYC Residents</c:v>
                </c:pt>
              </c:strCache>
            </c:strRef>
          </c:cat>
          <c:val>
            <c:numRef>
              <c:f>'Chart Data'!$E$24:$E$42</c:f>
              <c:numCache>
                <c:formatCode>0.0%</c:formatCode>
                <c:ptCount val="19"/>
                <c:pt idx="0">
                  <c:v>0.087</c:v>
                </c:pt>
                <c:pt idx="1">
                  <c:v>0.059</c:v>
                </c:pt>
                <c:pt idx="2">
                  <c:v>0.116</c:v>
                </c:pt>
                <c:pt idx="4">
                  <c:v>0.146</c:v>
                </c:pt>
                <c:pt idx="5">
                  <c:v>-0.062</c:v>
                </c:pt>
                <c:pt idx="6">
                  <c:v>-0.013</c:v>
                </c:pt>
                <c:pt idx="7">
                  <c:v>0.2</c:v>
                </c:pt>
                <c:pt idx="8">
                  <c:v>0.012</c:v>
                </c:pt>
                <c:pt idx="9">
                  <c:v>0.195</c:v>
                </c:pt>
                <c:pt idx="10">
                  <c:v>0.009</c:v>
                </c:pt>
                <c:pt idx="12">
                  <c:v>0.115</c:v>
                </c:pt>
                <c:pt idx="13">
                  <c:v>0.168</c:v>
                </c:pt>
                <c:pt idx="14">
                  <c:v>0.011</c:v>
                </c:pt>
                <c:pt idx="15">
                  <c:v>0.013</c:v>
                </c:pt>
                <c:pt idx="16">
                  <c:v>0.185</c:v>
                </c:pt>
                <c:pt idx="18">
                  <c:v>0.0782684105028935</c:v>
                </c:pt>
              </c:numCache>
            </c:numRef>
          </c:val>
        </c:ser>
        <c:axId val="329923784"/>
        <c:axId val="329926872"/>
      </c:barChart>
      <c:catAx>
        <c:axId val="329923784"/>
        <c:scaling>
          <c:orientation val="minMax"/>
        </c:scaling>
        <c:axPos val="l"/>
        <c:tickLblPos val="nextTo"/>
        <c:crossAx val="329926872"/>
        <c:crosses val="autoZero"/>
        <c:auto val="1"/>
        <c:lblAlgn val="ctr"/>
        <c:lblOffset val="100"/>
      </c:catAx>
      <c:valAx>
        <c:axId val="329926872"/>
        <c:scaling>
          <c:orientation val="minMax"/>
        </c:scaling>
        <c:axPos val="b"/>
        <c:majorGridlines/>
        <c:numFmt formatCode="0.0%" sourceLinked="1"/>
        <c:tickLblPos val="nextTo"/>
        <c:crossAx val="3299237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txPr>
        <a:bodyPr/>
        <a:lstStyle/>
        <a:p>
          <a:pPr>
            <a:defRPr sz="1200"/>
          </a:pPr>
          <a:endParaRPr lang="en-US"/>
        </a:p>
      </c:txPr>
    </c:legend>
    <c:plotVisOnly val="1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Taxpayer Pension Contributions Percent of Payroll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'Chart Data'!$E$47</c:f>
              <c:strCache>
                <c:ptCount val="1"/>
                <c:pt idx="0">
                  <c:v>FY 2007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</c:spPr>
          <c:cat>
            <c:strRef>
              <c:f>'Chart Data'!$D$48:$D$63</c:f>
              <c:strCache>
                <c:ptCount val="16"/>
                <c:pt idx="0">
                  <c:v>Total</c:v>
                </c:pt>
                <c:pt idx="2">
                  <c:v>Education</c:v>
                </c:pt>
                <c:pt idx="3">
                  <c:v>Police</c:v>
                </c:pt>
                <c:pt idx="4">
                  <c:v>Fire </c:v>
                </c:pt>
                <c:pt idx="5">
                  <c:v> Correction</c:v>
                </c:pt>
                <c:pt idx="6">
                  <c:v>Sanitation</c:v>
                </c:pt>
                <c:pt idx="8">
                  <c:v>Children's Services</c:v>
                </c:pt>
                <c:pt idx="9">
                  <c:v>Homeless Services</c:v>
                </c:pt>
                <c:pt idx="10">
                  <c:v>Health &amp; Mental Hygene</c:v>
                </c:pt>
                <c:pt idx="11">
                  <c:v>Social Services</c:v>
                </c:pt>
                <c:pt idx="13">
                  <c:v>City University</c:v>
                </c:pt>
                <c:pt idx="14">
                  <c:v>All Other Agencies</c:v>
                </c:pt>
                <c:pt idx="15">
                  <c:v>Elected Officials</c:v>
                </c:pt>
              </c:strCache>
            </c:strRef>
          </c:cat>
          <c:val>
            <c:numRef>
              <c:f>'Chart Data'!$E$48:$E$63</c:f>
              <c:numCache>
                <c:formatCode>#,##0</c:formatCode>
                <c:ptCount val="16"/>
                <c:pt idx="0" formatCode="0.0%">
                  <c:v>0.247</c:v>
                </c:pt>
                <c:pt idx="2" formatCode="0.0%">
                  <c:v>0.194</c:v>
                </c:pt>
                <c:pt idx="3" formatCode="0.0%">
                  <c:v>0.468</c:v>
                </c:pt>
                <c:pt idx="4" formatCode="0.0%">
                  <c:v>0.572</c:v>
                </c:pt>
                <c:pt idx="5" formatCode="0.0%">
                  <c:v>0.262</c:v>
                </c:pt>
                <c:pt idx="6" formatCode="0.0%">
                  <c:v>0.203</c:v>
                </c:pt>
                <c:pt idx="8" formatCode="0.0%">
                  <c:v>0.096</c:v>
                </c:pt>
                <c:pt idx="9" formatCode="0.0%">
                  <c:v>0.092</c:v>
                </c:pt>
                <c:pt idx="10" formatCode="0.0%">
                  <c:v>0.096</c:v>
                </c:pt>
                <c:pt idx="11" formatCode="0.0%">
                  <c:v>0.116</c:v>
                </c:pt>
                <c:pt idx="13" formatCode="0.0%">
                  <c:v>0.111</c:v>
                </c:pt>
                <c:pt idx="14" formatCode="0.0%">
                  <c:v>0.105</c:v>
                </c:pt>
                <c:pt idx="15" formatCode="0.0%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'Chart Data'!$F$47</c:f>
              <c:strCache>
                <c:ptCount val="1"/>
                <c:pt idx="0">
                  <c:v>FY 2014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effectLst/>
          </c:spPr>
          <c:cat>
            <c:strRef>
              <c:f>'Chart Data'!$D$48:$D$63</c:f>
              <c:strCache>
                <c:ptCount val="16"/>
                <c:pt idx="0">
                  <c:v>Total</c:v>
                </c:pt>
                <c:pt idx="2">
                  <c:v>Education</c:v>
                </c:pt>
                <c:pt idx="3">
                  <c:v>Police</c:v>
                </c:pt>
                <c:pt idx="4">
                  <c:v>Fire </c:v>
                </c:pt>
                <c:pt idx="5">
                  <c:v> Correction</c:v>
                </c:pt>
                <c:pt idx="6">
                  <c:v>Sanitation</c:v>
                </c:pt>
                <c:pt idx="8">
                  <c:v>Children's Services</c:v>
                </c:pt>
                <c:pt idx="9">
                  <c:v>Homeless Services</c:v>
                </c:pt>
                <c:pt idx="10">
                  <c:v>Health &amp; Mental Hygene</c:v>
                </c:pt>
                <c:pt idx="11">
                  <c:v>Social Services</c:v>
                </c:pt>
                <c:pt idx="13">
                  <c:v>City University</c:v>
                </c:pt>
                <c:pt idx="14">
                  <c:v>All Other Agencies</c:v>
                </c:pt>
                <c:pt idx="15">
                  <c:v>Elected Officials</c:v>
                </c:pt>
              </c:strCache>
            </c:strRef>
          </c:cat>
          <c:val>
            <c:numRef>
              <c:f>'Chart Data'!$F$48:$F$63</c:f>
              <c:numCache>
                <c:formatCode>#,##0</c:formatCode>
                <c:ptCount val="16"/>
                <c:pt idx="0" formatCode="0.0%">
                  <c:v>0.35</c:v>
                </c:pt>
                <c:pt idx="2" formatCode="0.0%">
                  <c:v>0.328</c:v>
                </c:pt>
                <c:pt idx="3" formatCode="0.0%">
                  <c:v>0.59</c:v>
                </c:pt>
                <c:pt idx="4" formatCode="0.0%">
                  <c:v>0.647</c:v>
                </c:pt>
                <c:pt idx="5" formatCode="0.0%">
                  <c:v>0.401</c:v>
                </c:pt>
                <c:pt idx="6" formatCode="0.0%">
                  <c:v>0.346</c:v>
                </c:pt>
                <c:pt idx="8" formatCode="0.0%">
                  <c:v>0.17</c:v>
                </c:pt>
                <c:pt idx="9" formatCode="0.0%">
                  <c:v>0.161</c:v>
                </c:pt>
                <c:pt idx="10" formatCode="0.0%">
                  <c:v>0.18</c:v>
                </c:pt>
                <c:pt idx="11" formatCode="0.0%">
                  <c:v>0.188</c:v>
                </c:pt>
                <c:pt idx="13" formatCode="0.0%">
                  <c:v>0.131</c:v>
                </c:pt>
                <c:pt idx="14" formatCode="0.0%">
                  <c:v>0.182</c:v>
                </c:pt>
                <c:pt idx="15" formatCode="0.0%">
                  <c:v>0.176</c:v>
                </c:pt>
              </c:numCache>
            </c:numRef>
          </c:val>
        </c:ser>
        <c:ser>
          <c:idx val="2"/>
          <c:order val="2"/>
          <c:tx>
            <c:strRef>
              <c:f>'Chart Data'!$G$47</c:f>
              <c:strCache>
                <c:ptCount val="1"/>
                <c:pt idx="0">
                  <c:v>Proposed FY 2017</c:v>
                </c:pt>
              </c:strCache>
            </c:strRef>
          </c:tx>
          <c:spPr>
            <a:solidFill>
              <a:schemeClr val="tx1"/>
            </a:solidFill>
            <a:effectLst/>
          </c:spPr>
          <c:cat>
            <c:strRef>
              <c:f>'Chart Data'!$D$48:$D$63</c:f>
              <c:strCache>
                <c:ptCount val="16"/>
                <c:pt idx="0">
                  <c:v>Total</c:v>
                </c:pt>
                <c:pt idx="2">
                  <c:v>Education</c:v>
                </c:pt>
                <c:pt idx="3">
                  <c:v>Police</c:v>
                </c:pt>
                <c:pt idx="4">
                  <c:v>Fire </c:v>
                </c:pt>
                <c:pt idx="5">
                  <c:v> Correction</c:v>
                </c:pt>
                <c:pt idx="6">
                  <c:v>Sanitation</c:v>
                </c:pt>
                <c:pt idx="8">
                  <c:v>Children's Services</c:v>
                </c:pt>
                <c:pt idx="9">
                  <c:v>Homeless Services</c:v>
                </c:pt>
                <c:pt idx="10">
                  <c:v>Health &amp; Mental Hygene</c:v>
                </c:pt>
                <c:pt idx="11">
                  <c:v>Social Services</c:v>
                </c:pt>
                <c:pt idx="13">
                  <c:v>City University</c:v>
                </c:pt>
                <c:pt idx="14">
                  <c:v>All Other Agencies</c:v>
                </c:pt>
                <c:pt idx="15">
                  <c:v>Elected Officials</c:v>
                </c:pt>
              </c:strCache>
            </c:strRef>
          </c:cat>
          <c:val>
            <c:numRef>
              <c:f>'Chart Data'!$G$48:$G$63</c:f>
              <c:numCache>
                <c:formatCode>#,##0</c:formatCode>
                <c:ptCount val="16"/>
                <c:pt idx="0" formatCode="0.0%">
                  <c:v>0.36</c:v>
                </c:pt>
                <c:pt idx="2" formatCode="0.0%">
                  <c:v>0.35</c:v>
                </c:pt>
                <c:pt idx="3" formatCode="0.0%">
                  <c:v>0.544</c:v>
                </c:pt>
                <c:pt idx="4" formatCode="0.0%">
                  <c:v>0.683</c:v>
                </c:pt>
                <c:pt idx="5" formatCode="0.0%">
                  <c:v>0.343</c:v>
                </c:pt>
                <c:pt idx="6" formatCode="0.0%">
                  <c:v>0.332</c:v>
                </c:pt>
                <c:pt idx="8" formatCode="0.0%">
                  <c:v>0.152</c:v>
                </c:pt>
                <c:pt idx="9" formatCode="0.0%">
                  <c:v>0.147</c:v>
                </c:pt>
                <c:pt idx="10" formatCode="0.0%">
                  <c:v>0.149</c:v>
                </c:pt>
                <c:pt idx="11" formatCode="0.0%">
                  <c:v>0.172</c:v>
                </c:pt>
                <c:pt idx="13" formatCode="0.0%">
                  <c:v>0.139</c:v>
                </c:pt>
                <c:pt idx="14" formatCode="0.0%">
                  <c:v>0.159</c:v>
                </c:pt>
                <c:pt idx="15" formatCode="0.0%">
                  <c:v>0.159</c:v>
                </c:pt>
              </c:numCache>
            </c:numRef>
          </c:val>
        </c:ser>
        <c:axId val="329963512"/>
        <c:axId val="329966696"/>
      </c:barChart>
      <c:catAx>
        <c:axId val="32996351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9966696"/>
        <c:crosses val="autoZero"/>
        <c:auto val="1"/>
        <c:lblAlgn val="ctr"/>
        <c:lblOffset val="100"/>
      </c:catAx>
      <c:valAx>
        <c:axId val="329966696"/>
        <c:scaling>
          <c:orientation val="minMax"/>
        </c:scaling>
        <c:axPos val="l"/>
        <c:majorGridlines/>
        <c:numFmt formatCode="0.0%" sourceLinked="1"/>
        <c:tickLblPos val="nextTo"/>
        <c:crossAx val="3299635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Type of Spending By NYC Government Function:  FY 2017 Proposal</a:t>
            </a:r>
          </a:p>
        </c:rich>
      </c:tx>
    </c:title>
    <c:plotArea>
      <c:layout/>
      <c:barChart>
        <c:barDir val="col"/>
        <c:grouping val="percentStacked"/>
        <c:ser>
          <c:idx val="0"/>
          <c:order val="0"/>
          <c:tx>
            <c:strRef>
              <c:f>'Chart Data'!$I$58</c:f>
              <c:strCache>
                <c:ptCount val="1"/>
                <c:pt idx="0">
                  <c:v>Wage &amp; Salaries</c:v>
                </c:pt>
              </c:strCache>
            </c:strRef>
          </c:tx>
          <c:spPr>
            <a:solidFill>
              <a:srgbClr val="008000"/>
            </a:solidFill>
          </c:spPr>
          <c:cat>
            <c:strRef>
              <c:f>'Chart Data'!$J$57:$L$57</c:f>
              <c:strCache>
                <c:ptCount val="3"/>
                <c:pt idx="0">
                  <c:v>Department of Education</c:v>
                </c:pt>
                <c:pt idx="1">
                  <c:v>Health &amp; Social Services</c:v>
                </c:pt>
                <c:pt idx="2">
                  <c:v>Other Non-Uniformed</c:v>
                </c:pt>
              </c:strCache>
            </c:strRef>
          </c:cat>
          <c:val>
            <c:numRef>
              <c:f>'Chart Data'!$J$58:$L$58</c:f>
              <c:numCache>
                <c:formatCode>0.0%</c:formatCode>
                <c:ptCount val="3"/>
                <c:pt idx="0">
                  <c:v>0.387629008318663</c:v>
                </c:pt>
                <c:pt idx="1">
                  <c:v>0.11938080495356</c:v>
                </c:pt>
                <c:pt idx="2">
                  <c:v>0.212036036036036</c:v>
                </c:pt>
              </c:numCache>
            </c:numRef>
          </c:val>
        </c:ser>
        <c:ser>
          <c:idx val="1"/>
          <c:order val="1"/>
          <c:tx>
            <c:strRef>
              <c:f>'Chart Data'!$I$59</c:f>
              <c:strCache>
                <c:ptCount val="1"/>
                <c:pt idx="0">
                  <c:v>Pensions</c:v>
                </c:pt>
              </c:strCache>
            </c:strRef>
          </c:tx>
          <c:spPr>
            <a:solidFill>
              <a:schemeClr val="tx1"/>
            </a:solidFill>
            <a:effectLst/>
          </c:spPr>
          <c:cat>
            <c:strRef>
              <c:f>'Chart Data'!$J$57:$L$57</c:f>
              <c:strCache>
                <c:ptCount val="3"/>
                <c:pt idx="0">
                  <c:v>Department of Education</c:v>
                </c:pt>
                <c:pt idx="1">
                  <c:v>Health &amp; Social Services</c:v>
                </c:pt>
                <c:pt idx="2">
                  <c:v>Other Non-Uniformed</c:v>
                </c:pt>
              </c:strCache>
            </c:strRef>
          </c:cat>
          <c:val>
            <c:numRef>
              <c:f>'Chart Data'!$J$59:$L$59</c:f>
              <c:numCache>
                <c:formatCode>0.0%</c:formatCode>
                <c:ptCount val="3"/>
                <c:pt idx="0">
                  <c:v>0.135618376997687</c:v>
                </c:pt>
                <c:pt idx="1">
                  <c:v>0.0190712074303406</c:v>
                </c:pt>
                <c:pt idx="2">
                  <c:v>0.0338018018018018</c:v>
                </c:pt>
              </c:numCache>
            </c:numRef>
          </c:val>
        </c:ser>
        <c:ser>
          <c:idx val="2"/>
          <c:order val="2"/>
          <c:tx>
            <c:strRef>
              <c:f>'Chart Data'!$I$60</c:f>
              <c:strCache>
                <c:ptCount val="1"/>
                <c:pt idx="0">
                  <c:v>Other Fringe Benefits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'Chart Data'!$J$57:$L$57</c:f>
              <c:strCache>
                <c:ptCount val="3"/>
                <c:pt idx="0">
                  <c:v>Department of Education</c:v>
                </c:pt>
                <c:pt idx="1">
                  <c:v>Health &amp; Social Services</c:v>
                </c:pt>
                <c:pt idx="2">
                  <c:v>Other Non-Uniformed</c:v>
                </c:pt>
              </c:strCache>
            </c:strRef>
          </c:cat>
          <c:val>
            <c:numRef>
              <c:f>'Chart Data'!$J$60:$L$60</c:f>
              <c:numCache>
                <c:formatCode>0.0%</c:formatCode>
                <c:ptCount val="3"/>
                <c:pt idx="0">
                  <c:v>0.134341237789514</c:v>
                </c:pt>
                <c:pt idx="1">
                  <c:v>0.0450773993808049</c:v>
                </c:pt>
                <c:pt idx="2">
                  <c:v>0.0702702702702703</c:v>
                </c:pt>
              </c:numCache>
            </c:numRef>
          </c:val>
        </c:ser>
        <c:ser>
          <c:idx val="3"/>
          <c:order val="3"/>
          <c:tx>
            <c:strRef>
              <c:f>'Chart Data'!$I$61</c:f>
              <c:strCache>
                <c:ptCount val="1"/>
                <c:pt idx="0">
                  <c:v>Other Than Personal Services</c:v>
                </c:pt>
              </c:strCache>
            </c:strRef>
          </c:tx>
          <c:spPr>
            <a:solidFill>
              <a:srgbClr val="0000FF"/>
            </a:solidFill>
          </c:spPr>
          <c:cat>
            <c:strRef>
              <c:f>'Chart Data'!$J$57:$L$57</c:f>
              <c:strCache>
                <c:ptCount val="3"/>
                <c:pt idx="0">
                  <c:v>Department of Education</c:v>
                </c:pt>
                <c:pt idx="1">
                  <c:v>Health &amp; Social Services</c:v>
                </c:pt>
                <c:pt idx="2">
                  <c:v>Other Non-Uniformed</c:v>
                </c:pt>
              </c:strCache>
            </c:strRef>
          </c:cat>
          <c:val>
            <c:numRef>
              <c:f>'Chart Data'!$J$61:$L$61</c:f>
              <c:numCache>
                <c:formatCode>0.0%</c:formatCode>
                <c:ptCount val="3"/>
                <c:pt idx="0">
                  <c:v>0.280729004866936</c:v>
                </c:pt>
                <c:pt idx="1">
                  <c:v>0.336346749226006</c:v>
                </c:pt>
                <c:pt idx="2">
                  <c:v>0.463567567567568</c:v>
                </c:pt>
              </c:numCache>
            </c:numRef>
          </c:val>
        </c:ser>
        <c:ser>
          <c:idx val="4"/>
          <c:order val="4"/>
          <c:tx>
            <c:strRef>
              <c:f>'Chart Data'!$I$62</c:f>
              <c:strCache>
                <c:ptCount val="1"/>
                <c:pt idx="0">
                  <c:v>Medicaid Aid to State &amp; Welfare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'Chart Data'!$J$57:$L$57</c:f>
              <c:strCache>
                <c:ptCount val="3"/>
                <c:pt idx="0">
                  <c:v>Department of Education</c:v>
                </c:pt>
                <c:pt idx="1">
                  <c:v>Health &amp; Social Services</c:v>
                </c:pt>
                <c:pt idx="2">
                  <c:v>Other Non-Uniformed</c:v>
                </c:pt>
              </c:strCache>
            </c:strRef>
          </c:cat>
          <c:val>
            <c:numRef>
              <c:f>'Chart Data'!$J$62:$L$62</c:f>
              <c:numCache>
                <c:formatCode>0.0%</c:formatCode>
                <c:ptCount val="3"/>
                <c:pt idx="0">
                  <c:v>0.0</c:v>
                </c:pt>
                <c:pt idx="1">
                  <c:v>0.464334365325077</c:v>
                </c:pt>
                <c:pt idx="2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'Chart Data'!$I$63</c:f>
              <c:strCache>
                <c:ptCount val="1"/>
                <c:pt idx="0">
                  <c:v>Debt Service</c:v>
                </c:pt>
              </c:strCache>
            </c:strRef>
          </c:tx>
          <c:spPr>
            <a:solidFill>
              <a:srgbClr val="FF6600"/>
            </a:solidFill>
          </c:spPr>
          <c:cat>
            <c:strRef>
              <c:f>'Chart Data'!$J$57:$L$57</c:f>
              <c:strCache>
                <c:ptCount val="3"/>
                <c:pt idx="0">
                  <c:v>Department of Education</c:v>
                </c:pt>
                <c:pt idx="1">
                  <c:v>Health &amp; Social Services</c:v>
                </c:pt>
                <c:pt idx="2">
                  <c:v>Other Non-Uniformed</c:v>
                </c:pt>
              </c:strCache>
            </c:strRef>
          </c:cat>
          <c:val>
            <c:numRef>
              <c:f>'Chart Data'!$J$63:$L$63</c:f>
              <c:numCache>
                <c:formatCode>0.0%</c:formatCode>
                <c:ptCount val="3"/>
                <c:pt idx="0">
                  <c:v>0.0616823720271996</c:v>
                </c:pt>
                <c:pt idx="1">
                  <c:v>0.0157894736842105</c:v>
                </c:pt>
                <c:pt idx="2">
                  <c:v>0.220324324324324</c:v>
                </c:pt>
              </c:numCache>
            </c:numRef>
          </c:val>
        </c:ser>
        <c:overlap val="100"/>
        <c:axId val="330039288"/>
        <c:axId val="330043272"/>
      </c:barChart>
      <c:catAx>
        <c:axId val="330039288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30043272"/>
        <c:crosses val="autoZero"/>
        <c:auto val="1"/>
        <c:lblAlgn val="ctr"/>
        <c:lblOffset val="100"/>
      </c:catAx>
      <c:valAx>
        <c:axId val="330043272"/>
        <c:scaling>
          <c:orientation val="minMax"/>
        </c:scaling>
        <c:axPos val="l"/>
        <c:majorGridlines/>
        <c:numFmt formatCode="0%" sourceLinked="1"/>
        <c:tickLblPos val="nextTo"/>
        <c:crossAx val="33003928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</c:legend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Inflation</a:t>
            </a:r>
            <a:r>
              <a:rPr lang="en-US" sz="1400" baseline="0"/>
              <a:t>- Adjusted </a:t>
            </a:r>
            <a:r>
              <a:rPr lang="en-US" sz="1400"/>
              <a:t>Percent Change in NYC Spending By Type and Function:  </a:t>
            </a:r>
          </a:p>
          <a:p>
            <a:pPr>
              <a:defRPr sz="1400"/>
            </a:pPr>
            <a:r>
              <a:rPr lang="en-US" sz="1400"/>
              <a:t>FY 07 to FY17 Proposed</a:t>
            </a:r>
          </a:p>
          <a:p>
            <a:pPr>
              <a:defRPr sz="1400"/>
            </a:pP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'Chart Data'!$I$41</c:f>
              <c:strCache>
                <c:ptCount val="1"/>
                <c:pt idx="0">
                  <c:v>Wage &amp; Salaries</c:v>
                </c:pt>
              </c:strCache>
            </c:strRef>
          </c:tx>
          <c:spPr>
            <a:solidFill>
              <a:srgbClr val="008000"/>
            </a:solidFill>
          </c:spPr>
          <c:cat>
            <c:strRef>
              <c:f>'Chart Data'!$J$40:$L$40</c:f>
              <c:strCache>
                <c:ptCount val="3"/>
                <c:pt idx="0">
                  <c:v>Department of Education</c:v>
                </c:pt>
                <c:pt idx="1">
                  <c:v>Health &amp; Social Services</c:v>
                </c:pt>
                <c:pt idx="2">
                  <c:v>Other Non-Uniformed</c:v>
                </c:pt>
              </c:strCache>
            </c:strRef>
          </c:cat>
          <c:val>
            <c:numRef>
              <c:f>'Chart Data'!$J$41:$L$41</c:f>
              <c:numCache>
                <c:formatCode>0.0%</c:formatCode>
                <c:ptCount val="3"/>
                <c:pt idx="0">
                  <c:v>0.0873609958971368</c:v>
                </c:pt>
                <c:pt idx="1">
                  <c:v>0.0815667783752891</c:v>
                </c:pt>
                <c:pt idx="2">
                  <c:v>0.239644032284423</c:v>
                </c:pt>
              </c:numCache>
            </c:numRef>
          </c:val>
        </c:ser>
        <c:ser>
          <c:idx val="1"/>
          <c:order val="1"/>
          <c:tx>
            <c:strRef>
              <c:f>'Chart Data'!$I$42</c:f>
              <c:strCache>
                <c:ptCount val="1"/>
                <c:pt idx="0">
                  <c:v>Pensions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'Chart Data'!$J$40:$L$40</c:f>
              <c:strCache>
                <c:ptCount val="3"/>
                <c:pt idx="0">
                  <c:v>Department of Education</c:v>
                </c:pt>
                <c:pt idx="1">
                  <c:v>Health &amp; Social Services</c:v>
                </c:pt>
                <c:pt idx="2">
                  <c:v>Other Non-Uniformed</c:v>
                </c:pt>
              </c:strCache>
            </c:strRef>
          </c:cat>
          <c:val>
            <c:numRef>
              <c:f>'Chart Data'!$J$42:$L$42</c:f>
              <c:numCache>
                <c:formatCode>0.0%</c:formatCode>
                <c:ptCount val="3"/>
                <c:pt idx="0">
                  <c:v>0.963804663471786</c:v>
                </c:pt>
                <c:pt idx="1">
                  <c:v>0.653452526466262</c:v>
                </c:pt>
                <c:pt idx="2">
                  <c:v>0.876441728684804</c:v>
                </c:pt>
              </c:numCache>
            </c:numRef>
          </c:val>
        </c:ser>
        <c:ser>
          <c:idx val="2"/>
          <c:order val="2"/>
          <c:tx>
            <c:strRef>
              <c:f>'Chart Data'!$I$43</c:f>
              <c:strCache>
                <c:ptCount val="1"/>
                <c:pt idx="0">
                  <c:v>Other Fringe Benefits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'Chart Data'!$J$40:$L$40</c:f>
              <c:strCache>
                <c:ptCount val="3"/>
                <c:pt idx="0">
                  <c:v>Department of Education</c:v>
                </c:pt>
                <c:pt idx="1">
                  <c:v>Health &amp; Social Services</c:v>
                </c:pt>
                <c:pt idx="2">
                  <c:v>Other Non-Uniformed</c:v>
                </c:pt>
              </c:strCache>
            </c:strRef>
          </c:cat>
          <c:val>
            <c:numRef>
              <c:f>'Chart Data'!$J$43:$L$43</c:f>
              <c:numCache>
                <c:formatCode>0.0%</c:formatCode>
                <c:ptCount val="3"/>
                <c:pt idx="0">
                  <c:v>0.190047990635513</c:v>
                </c:pt>
                <c:pt idx="1">
                  <c:v>0.147749742940757</c:v>
                </c:pt>
                <c:pt idx="2">
                  <c:v>0.260662623248573</c:v>
                </c:pt>
              </c:numCache>
            </c:numRef>
          </c:val>
        </c:ser>
        <c:ser>
          <c:idx val="3"/>
          <c:order val="3"/>
          <c:tx>
            <c:strRef>
              <c:f>'Chart Data'!$I$44</c:f>
              <c:strCache>
                <c:ptCount val="1"/>
                <c:pt idx="0">
                  <c:v>Other Than Personal Services</c:v>
                </c:pt>
              </c:strCache>
            </c:strRef>
          </c:tx>
          <c:spPr>
            <a:solidFill>
              <a:srgbClr val="0000FF"/>
            </a:solidFill>
          </c:spPr>
          <c:cat>
            <c:strRef>
              <c:f>'Chart Data'!$J$40:$L$40</c:f>
              <c:strCache>
                <c:ptCount val="3"/>
                <c:pt idx="0">
                  <c:v>Department of Education</c:v>
                </c:pt>
                <c:pt idx="1">
                  <c:v>Health &amp; Social Services</c:v>
                </c:pt>
                <c:pt idx="2">
                  <c:v>Other Non-Uniformed</c:v>
                </c:pt>
              </c:strCache>
            </c:strRef>
          </c:cat>
          <c:val>
            <c:numRef>
              <c:f>'Chart Data'!$J$44:$L$44</c:f>
              <c:numCache>
                <c:formatCode>0.0%</c:formatCode>
                <c:ptCount val="3"/>
                <c:pt idx="0">
                  <c:v>0.486405502651772</c:v>
                </c:pt>
                <c:pt idx="1">
                  <c:v>0.00973495987974138</c:v>
                </c:pt>
                <c:pt idx="2">
                  <c:v>0.420364565112996</c:v>
                </c:pt>
              </c:numCache>
            </c:numRef>
          </c:val>
        </c:ser>
        <c:ser>
          <c:idx val="4"/>
          <c:order val="4"/>
          <c:tx>
            <c:strRef>
              <c:f>'Chart Data'!$I$45</c:f>
              <c:strCache>
                <c:ptCount val="1"/>
                <c:pt idx="0">
                  <c:v>Debt Service</c:v>
                </c:pt>
              </c:strCache>
            </c:strRef>
          </c:tx>
          <c:spPr>
            <a:solidFill>
              <a:srgbClr val="FF6600"/>
            </a:solidFill>
          </c:spPr>
          <c:cat>
            <c:strRef>
              <c:f>'Chart Data'!$J$40:$L$40</c:f>
              <c:strCache>
                <c:ptCount val="3"/>
                <c:pt idx="0">
                  <c:v>Department of Education</c:v>
                </c:pt>
                <c:pt idx="1">
                  <c:v>Health &amp; Social Services</c:v>
                </c:pt>
                <c:pt idx="2">
                  <c:v>Other Non-Uniformed</c:v>
                </c:pt>
              </c:strCache>
            </c:strRef>
          </c:cat>
          <c:val>
            <c:numRef>
              <c:f>'Chart Data'!$J$45:$L$45</c:f>
              <c:numCache>
                <c:formatCode>0.0%</c:formatCode>
                <c:ptCount val="3"/>
                <c:pt idx="0">
                  <c:v>0.626322762936999</c:v>
                </c:pt>
                <c:pt idx="1">
                  <c:v>0.751860973991931</c:v>
                </c:pt>
                <c:pt idx="2">
                  <c:v>0.333820164272292</c:v>
                </c:pt>
              </c:numCache>
            </c:numRef>
          </c:val>
        </c:ser>
        <c:axId val="329949176"/>
        <c:axId val="330110696"/>
      </c:barChart>
      <c:catAx>
        <c:axId val="32994917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30110696"/>
        <c:crosses val="autoZero"/>
        <c:auto val="1"/>
        <c:lblAlgn val="ctr"/>
        <c:lblOffset val="100"/>
      </c:catAx>
      <c:valAx>
        <c:axId val="330110696"/>
        <c:scaling>
          <c:orientation val="minMax"/>
        </c:scaling>
        <c:axPos val="l"/>
        <c:majorGridlines/>
        <c:numFmt formatCode="0.0%" sourceLinked="1"/>
        <c:tickLblPos val="nextTo"/>
        <c:crossAx val="3299491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</c:legend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 sz="1600"/>
              <a:t>Inflation-Adjusted</a:t>
            </a:r>
            <a:r>
              <a:rPr lang="en-US" sz="1600" baseline="0"/>
              <a:t> NYC</a:t>
            </a:r>
          </a:p>
          <a:p>
            <a:pPr>
              <a:defRPr/>
            </a:pPr>
            <a:r>
              <a:rPr lang="en-US" sz="1600" baseline="0"/>
              <a:t> Spending:  FY 2007 vs. FY 2017 (Proposed $2017 Millions)</a:t>
            </a:r>
          </a:p>
          <a:p>
            <a:pPr>
              <a:defRPr/>
            </a:pPr>
            <a:endParaRPr lang="en-US" sz="1600"/>
          </a:p>
        </c:rich>
      </c:tx>
      <c:layout>
        <c:manualLayout>
          <c:xMode val="edge"/>
          <c:yMode val="edge"/>
          <c:x val="0.242343064867349"/>
          <c:y val="0.00652823943320489"/>
        </c:manualLayout>
      </c:layout>
    </c:title>
    <c:plotArea>
      <c:layout>
        <c:manualLayout>
          <c:layoutTarget val="inner"/>
          <c:xMode val="edge"/>
          <c:yMode val="edge"/>
          <c:x val="0.153997233725702"/>
          <c:y val="0.110109638440056"/>
          <c:w val="0.81341926258871"/>
          <c:h val="0.819655586536611"/>
        </c:manualLayout>
      </c:layout>
      <c:barChart>
        <c:barDir val="bar"/>
        <c:grouping val="clustered"/>
        <c:ser>
          <c:idx val="0"/>
          <c:order val="0"/>
          <c:tx>
            <c:strRef>
              <c:f>'Chart Data'!$J$1</c:f>
              <c:strCache>
                <c:ptCount val="1"/>
                <c:pt idx="0">
                  <c:v>Change FY 2007 to FY 2017</c:v>
                </c:pt>
              </c:strCache>
            </c:strRef>
          </c:tx>
          <c:spPr>
            <a:solidFill>
              <a:srgbClr val="FF6600"/>
            </a:solidFill>
          </c:spPr>
          <c:cat>
            <c:strRef>
              <c:f>'Chart Data'!$I$2:$I$18</c:f>
              <c:strCache>
                <c:ptCount val="17"/>
                <c:pt idx="0">
                  <c:v>Elected Officials</c:v>
                </c:pt>
                <c:pt idx="1">
                  <c:v>All Other Agencies</c:v>
                </c:pt>
                <c:pt idx="2">
                  <c:v>City University</c:v>
                </c:pt>
                <c:pt idx="4">
                  <c:v>  All Other</c:v>
                </c:pt>
                <c:pt idx="5">
                  <c:v>  Medicaid to State &amp; Welfare</c:v>
                </c:pt>
                <c:pt idx="6">
                  <c:v>Dept. of Social Services</c:v>
                </c:pt>
                <c:pt idx="7">
                  <c:v>Public Hospital Corp. Subsidy</c:v>
                </c:pt>
                <c:pt idx="8">
                  <c:v>Dept. of Health and Mental Hygene</c:v>
                </c:pt>
                <c:pt idx="9">
                  <c:v>Department of Homeless Services</c:v>
                </c:pt>
                <c:pt idx="10">
                  <c:v>Administration for Children's Svce</c:v>
                </c:pt>
                <c:pt idx="12">
                  <c:v>Department of Sanitation</c:v>
                </c:pt>
                <c:pt idx="13">
                  <c:v>Department of Correction</c:v>
                </c:pt>
                <c:pt idx="14">
                  <c:v>Fire Department</c:v>
                </c:pt>
                <c:pt idx="15">
                  <c:v>Police Department</c:v>
                </c:pt>
                <c:pt idx="16">
                  <c:v>Department Of Education</c:v>
                </c:pt>
              </c:strCache>
            </c:strRef>
          </c:cat>
          <c:val>
            <c:numRef>
              <c:f>'Chart Data'!$J$2:$J$18</c:f>
              <c:numCache>
                <c:formatCode>#,##0</c:formatCode>
                <c:ptCount val="17"/>
                <c:pt idx="0">
                  <c:v>97.51230101302463</c:v>
                </c:pt>
                <c:pt idx="1">
                  <c:v>3243.12011577424</c:v>
                </c:pt>
                <c:pt idx="2">
                  <c:v>329.6488181379643</c:v>
                </c:pt>
                <c:pt idx="4">
                  <c:v>301.9040038591415</c:v>
                </c:pt>
                <c:pt idx="5">
                  <c:v>643.3029425952727</c:v>
                </c:pt>
                <c:pt idx="6">
                  <c:v>945.2069464544147</c:v>
                </c:pt>
                <c:pt idx="7">
                  <c:v>-377.1485769416304</c:v>
                </c:pt>
                <c:pt idx="8">
                  <c:v>-371.6787264833574</c:v>
                </c:pt>
                <c:pt idx="9">
                  <c:v>487.9532079112397</c:v>
                </c:pt>
                <c:pt idx="10">
                  <c:v>-342.9546550892428</c:v>
                </c:pt>
                <c:pt idx="12">
                  <c:v>487.0241196333814</c:v>
                </c:pt>
                <c:pt idx="13">
                  <c:v>504.1866859623733</c:v>
                </c:pt>
                <c:pt idx="14">
                  <c:v>599.7631452001928</c:v>
                </c:pt>
                <c:pt idx="15">
                  <c:v>1224.139411480945</c:v>
                </c:pt>
                <c:pt idx="16">
                  <c:v>7456.713941148093</c:v>
                </c:pt>
              </c:numCache>
            </c:numRef>
          </c:val>
        </c:ser>
        <c:axId val="330135816"/>
        <c:axId val="330139000"/>
      </c:barChart>
      <c:catAx>
        <c:axId val="330135816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30139000"/>
        <c:crosses val="autoZero"/>
        <c:auto val="1"/>
        <c:lblAlgn val="ctr"/>
        <c:lblOffset val="100"/>
      </c:catAx>
      <c:valAx>
        <c:axId val="330139000"/>
        <c:scaling>
          <c:orientation val="minMax"/>
        </c:scaling>
        <c:axPos val="b"/>
        <c:majorGridlines/>
        <c:numFmt formatCode="#,##0" sourceLinked="1"/>
        <c:tickLblPos val="nextTo"/>
        <c:crossAx val="330135816"/>
        <c:crosses val="autoZero"/>
        <c:crossBetween val="between"/>
      </c:valAx>
    </c:plotArea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 sz="1600"/>
              <a:t>Inflation-Adjusted</a:t>
            </a:r>
            <a:r>
              <a:rPr lang="en-US" sz="1600" baseline="0"/>
              <a:t> NYC Spending</a:t>
            </a:r>
            <a:r>
              <a:rPr lang="en-US" sz="1600"/>
              <a:t> FY 2014 to FY 2017 (Proposed</a:t>
            </a:r>
            <a:r>
              <a:rPr lang="en-US" sz="1600" baseline="0"/>
              <a:t> $2017 Millions)</a:t>
            </a:r>
            <a:endParaRPr lang="en-US" sz="1600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'Chart Data'!$M$1</c:f>
              <c:strCache>
                <c:ptCount val="1"/>
                <c:pt idx="0">
                  <c:v>Change FY 2014 to FY 2017</c:v>
                </c:pt>
              </c:strCache>
            </c:strRef>
          </c:tx>
          <c:spPr>
            <a:solidFill>
              <a:srgbClr val="FF6600"/>
            </a:solidFill>
          </c:spPr>
          <c:cat>
            <c:strRef>
              <c:f>'Chart Data'!$L$2:$L$18</c:f>
              <c:strCache>
                <c:ptCount val="17"/>
                <c:pt idx="0">
                  <c:v>Elected Officials</c:v>
                </c:pt>
                <c:pt idx="1">
                  <c:v>All Other Agencies</c:v>
                </c:pt>
                <c:pt idx="2">
                  <c:v>City University</c:v>
                </c:pt>
                <c:pt idx="4">
                  <c:v>  All Other</c:v>
                </c:pt>
                <c:pt idx="5">
                  <c:v>  Medicaid to State &amp; Welfare</c:v>
                </c:pt>
                <c:pt idx="6">
                  <c:v>Dept. of Social Services</c:v>
                </c:pt>
                <c:pt idx="7">
                  <c:v>Public Hospital Corp. Subsidy</c:v>
                </c:pt>
                <c:pt idx="8">
                  <c:v>Dept. of Health and Mental Hygene</c:v>
                </c:pt>
                <c:pt idx="9">
                  <c:v>Department of Homeless Services</c:v>
                </c:pt>
                <c:pt idx="10">
                  <c:v>Administration for Children's Svce</c:v>
                </c:pt>
                <c:pt idx="12">
                  <c:v>Department of Sanitation</c:v>
                </c:pt>
                <c:pt idx="13">
                  <c:v>Department of Correction</c:v>
                </c:pt>
                <c:pt idx="14">
                  <c:v>Fire Department</c:v>
                </c:pt>
                <c:pt idx="15">
                  <c:v>Police Department</c:v>
                </c:pt>
                <c:pt idx="16">
                  <c:v>Department Of Education</c:v>
                </c:pt>
              </c:strCache>
            </c:strRef>
          </c:cat>
          <c:val>
            <c:numRef>
              <c:f>'Chart Data'!$M$2:$M$18</c:f>
              <c:numCache>
                <c:formatCode>#,##0</c:formatCode>
                <c:ptCount val="17"/>
                <c:pt idx="0">
                  <c:v>72.58512885509083</c:v>
                </c:pt>
                <c:pt idx="1">
                  <c:v>705.9771863117876</c:v>
                </c:pt>
                <c:pt idx="2">
                  <c:v>121.2091254752852</c:v>
                </c:pt>
                <c:pt idx="4">
                  <c:v>359.5120405576681</c:v>
                </c:pt>
                <c:pt idx="5">
                  <c:v>-496.9171947613013</c:v>
                </c:pt>
                <c:pt idx="6">
                  <c:v>-137.4051542036323</c:v>
                </c:pt>
                <c:pt idx="7">
                  <c:v>623.8263624841572</c:v>
                </c:pt>
                <c:pt idx="8">
                  <c:v>20.3810730882974</c:v>
                </c:pt>
                <c:pt idx="9">
                  <c:v>223.8584706379383</c:v>
                </c:pt>
                <c:pt idx="10">
                  <c:v>28.11533586818769</c:v>
                </c:pt>
                <c:pt idx="12">
                  <c:v>284.2192648922687</c:v>
                </c:pt>
                <c:pt idx="13">
                  <c:v>359.5965356991974</c:v>
                </c:pt>
                <c:pt idx="14">
                  <c:v>42.54626108998764</c:v>
                </c:pt>
                <c:pt idx="15">
                  <c:v>122.4904942965786</c:v>
                </c:pt>
                <c:pt idx="16">
                  <c:v>4608.897338403043</c:v>
                </c:pt>
              </c:numCache>
            </c:numRef>
          </c:val>
        </c:ser>
        <c:axId val="330176088"/>
        <c:axId val="330179272"/>
      </c:barChart>
      <c:catAx>
        <c:axId val="330176088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30179272"/>
        <c:crosses val="autoZero"/>
        <c:auto val="1"/>
        <c:lblAlgn val="ctr"/>
        <c:lblOffset val="100"/>
      </c:catAx>
      <c:valAx>
        <c:axId val="330179272"/>
        <c:scaling>
          <c:orientation val="minMax"/>
        </c:scaling>
        <c:axPos val="b"/>
        <c:majorGridlines/>
        <c:numFmt formatCode="#,##0" sourceLinked="1"/>
        <c:tickLblPos val="nextTo"/>
        <c:crossAx val="330176088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0.38644</cdr:x>
      <cdr:y>0.0897</cdr:y>
    </cdr:from>
    <cdr:to>
      <cdr:x>0.3887</cdr:x>
      <cdr:y>0.86711</cdr:y>
    </cdr:to>
    <cdr:sp macro="" textlink="">
      <cdr:nvSpPr>
        <cdr:cNvPr id="3" name="Straight Connector 2"/>
        <cdr:cNvSpPr/>
      </cdr:nvSpPr>
      <cdr:spPr>
        <a:xfrm xmlns:a="http://schemas.openxmlformats.org/drawingml/2006/main" rot="16200000" flipH="1">
          <a:off x="1056716" y="2782366"/>
          <a:ext cx="4537101" cy="1939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66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0.64294</cdr:x>
      <cdr:y>0.0897</cdr:y>
    </cdr:from>
    <cdr:to>
      <cdr:x>0.64859</cdr:x>
      <cdr:y>0.87043</cdr:y>
    </cdr:to>
    <cdr:sp macro="" textlink="">
      <cdr:nvSpPr>
        <cdr:cNvPr id="3" name="Straight Connector 2"/>
        <cdr:cNvSpPr/>
      </cdr:nvSpPr>
      <cdr:spPr>
        <a:xfrm xmlns:a="http://schemas.openxmlformats.org/drawingml/2006/main" rot="16200000" flipH="1">
          <a:off x="5516260" y="523510"/>
          <a:ext cx="48473" cy="45564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66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0.54124</cdr:x>
      <cdr:y>0.08804</cdr:y>
    </cdr:from>
    <cdr:to>
      <cdr:x>0.54237</cdr:x>
      <cdr:y>0.87708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4643740" y="513817"/>
          <a:ext cx="9696" cy="460496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0.81469</cdr:x>
      <cdr:y>0.54983</cdr:y>
    </cdr:from>
    <cdr:to>
      <cdr:x>0.8339</cdr:x>
      <cdr:y>0.57309</cdr:y>
    </cdr:to>
    <cdr:sp macro="" textlink="">
      <cdr:nvSpPr>
        <cdr:cNvPr id="3" name="Straight Connector 2"/>
        <cdr:cNvSpPr/>
      </cdr:nvSpPr>
      <cdr:spPr>
        <a:xfrm xmlns:a="http://schemas.openxmlformats.org/drawingml/2006/main" rot="10800000" flipV="1">
          <a:off x="6989848" y="3208930"/>
          <a:ext cx="164809" cy="1357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0.82486</cdr:x>
      <cdr:y>0.55316</cdr:y>
    </cdr:from>
    <cdr:to>
      <cdr:x>0.84407</cdr:x>
      <cdr:y>0.57641</cdr:y>
    </cdr:to>
    <cdr:sp macro="" textlink="">
      <cdr:nvSpPr>
        <cdr:cNvPr id="6" name="Straight Connector 5"/>
        <cdr:cNvSpPr/>
      </cdr:nvSpPr>
      <cdr:spPr>
        <a:xfrm xmlns:a="http://schemas.openxmlformats.org/drawingml/2006/main" rot="10800000" flipV="1">
          <a:off x="7077099" y="3228320"/>
          <a:ext cx="164809" cy="1357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0.85537</cdr:x>
      <cdr:y>0.54983</cdr:y>
    </cdr:from>
    <cdr:to>
      <cdr:x>0.9548</cdr:x>
      <cdr:y>0.65116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338854" y="3208931"/>
          <a:ext cx="853130" cy="591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0.84746</cdr:x>
      <cdr:y>0.5299</cdr:y>
    </cdr:from>
    <cdr:to>
      <cdr:x>0.9435</cdr:x>
      <cdr:y>0.6113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270993" y="3092595"/>
          <a:ext cx="824045" cy="475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800"/>
            <a:t>Actual</a:t>
          </a:r>
          <a:r>
            <a:rPr lang="en-US" sz="800" baseline="0"/>
            <a:t> public hospital increase 214.2%.</a:t>
          </a:r>
          <a:endParaRPr lang="en-US" sz="800"/>
        </a:p>
      </cdr:txBody>
    </cdr:sp>
  </cdr:relSizeAnchor>
  <cdr:relSizeAnchor xmlns:cdr="http://schemas.openxmlformats.org/drawingml/2006/chartDrawing">
    <cdr:from>
      <cdr:x>0.50734</cdr:x>
      <cdr:y>0.0897</cdr:y>
    </cdr:from>
    <cdr:to>
      <cdr:x>0.50847</cdr:x>
      <cdr:y>0.87209</cdr:y>
    </cdr:to>
    <cdr:sp macro="" textlink="">
      <cdr:nvSpPr>
        <cdr:cNvPr id="10" name="Straight Connector 9"/>
        <cdr:cNvSpPr/>
      </cdr:nvSpPr>
      <cdr:spPr>
        <a:xfrm xmlns:a="http://schemas.openxmlformats.org/drawingml/2006/main" rot="5400000">
          <a:off x="4352901" y="523511"/>
          <a:ext cx="9694" cy="45661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71"/>
  <sheetViews>
    <sheetView tabSelected="1" view="pageLayout" zoomScale="150" workbookViewId="0">
      <selection activeCell="D6" sqref="D6"/>
    </sheetView>
  </sheetViews>
  <sheetFormatPr baseColWidth="10" defaultRowHeight="13"/>
  <cols>
    <col min="1" max="1" width="26.28515625" customWidth="1"/>
    <col min="2" max="2" width="6.5703125" customWidth="1"/>
    <col min="3" max="3" width="6" customWidth="1"/>
    <col min="4" max="4" width="6.42578125" customWidth="1"/>
    <col min="5" max="5" width="5.7109375" customWidth="1"/>
    <col min="6" max="6" width="6.28515625" customWidth="1"/>
    <col min="7" max="7" width="6.140625" customWidth="1"/>
    <col min="8" max="8" width="6.28515625" customWidth="1"/>
    <col min="9" max="9" width="6.140625" customWidth="1"/>
    <col min="10" max="10" width="6.28515625" customWidth="1"/>
    <col min="11" max="11" width="6.140625" customWidth="1"/>
    <col min="12" max="12" width="6.85546875" customWidth="1"/>
    <col min="13" max="13" width="6.140625" customWidth="1"/>
  </cols>
  <sheetData>
    <row r="1" spans="1:13" ht="16">
      <c r="A1" s="69" t="s">
        <v>99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6" customHeight="1">
      <c r="A2" s="1"/>
      <c r="B2" s="70" t="s">
        <v>41</v>
      </c>
      <c r="C2" s="71"/>
      <c r="D2" s="71"/>
      <c r="E2" s="71"/>
      <c r="F2" s="72"/>
      <c r="G2" s="73"/>
      <c r="H2" s="70" t="s">
        <v>42</v>
      </c>
      <c r="I2" s="71"/>
      <c r="J2" s="71"/>
      <c r="K2" s="71"/>
      <c r="L2" s="72"/>
      <c r="M2" s="73"/>
    </row>
    <row r="3" spans="1:13" ht="22" customHeight="1">
      <c r="A3" s="1"/>
      <c r="B3" s="40" t="s">
        <v>85</v>
      </c>
      <c r="C3" s="41" t="s">
        <v>94</v>
      </c>
      <c r="D3" s="42" t="s">
        <v>95</v>
      </c>
      <c r="E3" s="43" t="s">
        <v>96</v>
      </c>
      <c r="F3" s="43" t="s">
        <v>97</v>
      </c>
      <c r="G3" s="44" t="s">
        <v>98</v>
      </c>
      <c r="H3" s="40" t="s">
        <v>85</v>
      </c>
      <c r="I3" s="41" t="s">
        <v>94</v>
      </c>
      <c r="J3" s="42" t="s">
        <v>95</v>
      </c>
      <c r="K3" s="43" t="s">
        <v>96</v>
      </c>
      <c r="L3" s="41" t="s">
        <v>97</v>
      </c>
      <c r="M3" s="44" t="s">
        <v>98</v>
      </c>
    </row>
    <row r="4" spans="1:13">
      <c r="A4" s="1"/>
      <c r="B4" s="13"/>
      <c r="C4" s="6"/>
      <c r="D4" s="6"/>
      <c r="E4" s="6"/>
      <c r="F4" s="6"/>
      <c r="G4" s="14"/>
      <c r="H4" s="13"/>
      <c r="I4" s="6"/>
      <c r="J4" s="6"/>
      <c r="K4" s="6"/>
      <c r="L4" s="6"/>
      <c r="M4" s="14"/>
    </row>
    <row r="5" spans="1:13">
      <c r="A5" s="5" t="s">
        <v>40</v>
      </c>
      <c r="B5" s="15">
        <f t="shared" ref="B5:D6" si="0">+B83*B$160</f>
        <v>69121.696092619386</v>
      </c>
      <c r="C5" s="15">
        <f t="shared" si="0"/>
        <v>77974.648077735532</v>
      </c>
      <c r="D5" s="15">
        <f t="shared" si="0"/>
        <v>85576</v>
      </c>
      <c r="E5" s="45">
        <f>+D5/B5-1</f>
        <v>0.23804832400716447</v>
      </c>
      <c r="F5" s="8">
        <f>+C5/B5-1</f>
        <v>0.12807775974208835</v>
      </c>
      <c r="G5" s="16">
        <f>+D5/C5-1</f>
        <v>9.7484914772381304E-2</v>
      </c>
      <c r="H5" s="15">
        <f>+H83*H$160</f>
        <v>37192.893391220452</v>
      </c>
      <c r="I5" s="15">
        <f>+I83*I$160</f>
        <v>41942.426700464719</v>
      </c>
      <c r="J5" s="15">
        <f>+J83*J$160</f>
        <v>45437</v>
      </c>
      <c r="K5" s="45">
        <f>+J5/H5-1</f>
        <v>0.2216581141473013</v>
      </c>
      <c r="L5" s="8">
        <f>+I5/H5-1</f>
        <v>0.12770002213286835</v>
      </c>
      <c r="M5" s="16">
        <f>+J5/I5-1</f>
        <v>8.3318338361584532E-2</v>
      </c>
    </row>
    <row r="6" spans="1:13">
      <c r="A6" s="49" t="s">
        <v>78</v>
      </c>
      <c r="B6" s="50">
        <f t="shared" si="0"/>
        <v>48269.294741919926</v>
      </c>
      <c r="C6" s="51">
        <f t="shared" si="0"/>
        <v>55763.881706801854</v>
      </c>
      <c r="D6" s="51">
        <f t="shared" si="0"/>
        <v>62721</v>
      </c>
      <c r="E6" s="54">
        <f t="shared" ref="E6" si="1">+D6/B6-1</f>
        <v>0.29939748105599207</v>
      </c>
      <c r="F6" s="52">
        <f>+C6/B6-1</f>
        <v>0.15526613771659648</v>
      </c>
      <c r="G6" s="53">
        <f>+D6/C6-1</f>
        <v>0.12476029430263891</v>
      </c>
      <c r="H6" s="17"/>
      <c r="I6" s="10"/>
      <c r="J6" s="10"/>
      <c r="K6" s="10"/>
      <c r="L6" s="10"/>
      <c r="M6" s="18"/>
    </row>
    <row r="7" spans="1:13">
      <c r="A7" s="49"/>
      <c r="B7" s="50"/>
      <c r="C7" s="51"/>
      <c r="D7" s="51"/>
      <c r="E7" s="55"/>
      <c r="F7" s="52"/>
      <c r="G7" s="53"/>
      <c r="H7" s="17"/>
      <c r="I7" s="10"/>
      <c r="J7" s="10"/>
      <c r="K7" s="39"/>
      <c r="L7" s="10"/>
      <c r="M7" s="18"/>
    </row>
    <row r="8" spans="1:13">
      <c r="A8" s="1" t="s">
        <v>70</v>
      </c>
      <c r="B8" s="17">
        <f>+B85*B$160</f>
        <v>22103.286058851907</v>
      </c>
      <c r="C8" s="10">
        <f>+C85*C$160</f>
        <v>24951.102661596957</v>
      </c>
      <c r="D8" s="10">
        <f>+D85*D$160</f>
        <v>29560</v>
      </c>
      <c r="E8" s="46">
        <f t="shared" ref="E8:E23" si="2">+D8/B8-1</f>
        <v>0.33735770877207805</v>
      </c>
      <c r="F8" s="12">
        <f>+C8/B8-1</f>
        <v>0.12884132228857248</v>
      </c>
      <c r="G8" s="19">
        <f>+D8/C8-1</f>
        <v>0.18471718067581611</v>
      </c>
      <c r="H8" s="17">
        <f t="shared" ref="H8:J12" si="3">+H85*H$160</f>
        <v>15634.290400385915</v>
      </c>
      <c r="I8" s="10">
        <f t="shared" si="3"/>
        <v>16607.222644697929</v>
      </c>
      <c r="J8" s="10">
        <f t="shared" si="3"/>
        <v>19051</v>
      </c>
      <c r="K8" s="46">
        <f t="shared" ref="K8:K23" si="4">+J8/H8-1</f>
        <v>0.21853947394566409</v>
      </c>
      <c r="L8" s="12">
        <f>+I8/H8-1</f>
        <v>6.2230662178822005E-2</v>
      </c>
      <c r="M8" s="19">
        <f>+J8/I8-1</f>
        <v>0.14715147785907945</v>
      </c>
    </row>
    <row r="9" spans="1:13">
      <c r="A9" s="1" t="s">
        <v>71</v>
      </c>
      <c r="B9" s="17">
        <f t="shared" ref="B9:C9" si="5">+B86*B$160</f>
        <v>8404.8605885190555</v>
      </c>
      <c r="C9" s="10">
        <f t="shared" si="5"/>
        <v>9506.5095057034214</v>
      </c>
      <c r="D9" s="10">
        <f t="shared" ref="D9" si="6">+D86*D$160</f>
        <v>9629</v>
      </c>
      <c r="E9" s="46">
        <f t="shared" si="2"/>
        <v>0.14564660515048944</v>
      </c>
      <c r="F9" s="12">
        <f t="shared" ref="F9:F12" si="7">+C9/B9-1</f>
        <v>0.13107283643576495</v>
      </c>
      <c r="G9" s="19">
        <f t="shared" ref="G9:G12" si="8">+D9/C9-1</f>
        <v>1.2884907359856035E-2</v>
      </c>
      <c r="H9" s="17">
        <f t="shared" ref="H9:I9" si="9">+H86*H$160</f>
        <v>7903.7993246502656</v>
      </c>
      <c r="I9" s="10">
        <f t="shared" si="9"/>
        <v>9021.2201098436835</v>
      </c>
      <c r="J9" s="10">
        <f t="shared" si="3"/>
        <v>9339</v>
      </c>
      <c r="K9" s="46">
        <f t="shared" si="4"/>
        <v>0.18158364305551755</v>
      </c>
      <c r="L9" s="12">
        <f t="shared" ref="L9:L12" si="10">+I9/H9-1</f>
        <v>0.14137767664576462</v>
      </c>
      <c r="M9" s="19">
        <f t="shared" ref="M9:M12" si="11">+J9/I9-1</f>
        <v>3.5225821594749185E-2</v>
      </c>
    </row>
    <row r="10" spans="1:13">
      <c r="A10" s="1" t="s">
        <v>72</v>
      </c>
      <c r="B10" s="17">
        <f t="shared" ref="B10:C10" si="12">+B87*B$160</f>
        <v>3361.2368547998071</v>
      </c>
      <c r="C10" s="10">
        <f t="shared" si="12"/>
        <v>3918.4537389100124</v>
      </c>
      <c r="D10" s="10">
        <f t="shared" ref="D10" si="13">+D87*D$160</f>
        <v>3961</v>
      </c>
      <c r="E10" s="46">
        <f t="shared" si="2"/>
        <v>0.17843525199473453</v>
      </c>
      <c r="F10" s="12">
        <f t="shared" si="7"/>
        <v>0.16577733381523108</v>
      </c>
      <c r="G10" s="19">
        <f t="shared" si="8"/>
        <v>1.085792098743088E-2</v>
      </c>
      <c r="H10" s="17">
        <f t="shared" ref="H10:I10" si="14">+H87*H$160</f>
        <v>3048.8104196816207</v>
      </c>
      <c r="I10" s="10">
        <f t="shared" si="14"/>
        <v>3508.5390790029574</v>
      </c>
      <c r="J10" s="10">
        <f t="shared" si="3"/>
        <v>3628</v>
      </c>
      <c r="K10" s="46">
        <f t="shared" si="4"/>
        <v>0.18997231726164943</v>
      </c>
      <c r="L10" s="12">
        <f t="shared" si="10"/>
        <v>0.15078951985782862</v>
      </c>
      <c r="M10" s="19">
        <f t="shared" si="11"/>
        <v>3.4048622035297571E-2</v>
      </c>
    </row>
    <row r="11" spans="1:13">
      <c r="A11" s="1" t="s">
        <v>102</v>
      </c>
      <c r="B11" s="17">
        <f t="shared" ref="B11:C11" si="15">+B88*B$160</f>
        <v>1994.8133140376267</v>
      </c>
      <c r="C11" s="10">
        <f t="shared" si="15"/>
        <v>2139.4034643008026</v>
      </c>
      <c r="D11" s="10">
        <f t="shared" ref="D11" si="16">+D88*D$160</f>
        <v>2499</v>
      </c>
      <c r="E11" s="46">
        <f t="shared" si="2"/>
        <v>0.2527488073266706</v>
      </c>
      <c r="F11" s="12">
        <f t="shared" si="7"/>
        <v>7.2483048536765793E-2</v>
      </c>
      <c r="G11" s="19">
        <f t="shared" si="8"/>
        <v>0.168082618215597</v>
      </c>
      <c r="H11" s="17">
        <f t="shared" ref="H11:I11" si="17">+H88*H$160</f>
        <v>1608.1119150988904</v>
      </c>
      <c r="I11" s="10">
        <f t="shared" si="17"/>
        <v>1824.4816223067173</v>
      </c>
      <c r="J11" s="10">
        <f t="shared" si="3"/>
        <v>2129</v>
      </c>
      <c r="K11" s="46">
        <f t="shared" si="4"/>
        <v>0.32391283219183009</v>
      </c>
      <c r="L11" s="12">
        <f t="shared" si="10"/>
        <v>0.13454891116488077</v>
      </c>
      <c r="M11" s="19">
        <f t="shared" si="11"/>
        <v>0.16690679367231764</v>
      </c>
    </row>
    <row r="12" spans="1:13">
      <c r="A12" s="1" t="s">
        <v>10</v>
      </c>
      <c r="B12" s="17">
        <f t="shared" ref="B12:C12" si="18">+B89*B$160</f>
        <v>2265.9758803666186</v>
      </c>
      <c r="C12" s="10">
        <f t="shared" si="18"/>
        <v>2468.7807351077313</v>
      </c>
      <c r="D12" s="10">
        <f t="shared" ref="D12" si="19">+D89*D$160</f>
        <v>2753</v>
      </c>
      <c r="E12" s="46">
        <f t="shared" si="2"/>
        <v>0.21492908369112218</v>
      </c>
      <c r="F12" s="12">
        <f t="shared" si="7"/>
        <v>8.9500005934882276E-2</v>
      </c>
      <c r="G12" s="19">
        <f t="shared" si="8"/>
        <v>0.11512535757043096</v>
      </c>
      <c r="H12" s="17">
        <f t="shared" ref="H12:I12" si="20">+H89*H$160</f>
        <v>1384.1080559575494</v>
      </c>
      <c r="I12" s="10">
        <f t="shared" si="20"/>
        <v>1576.6742712294042</v>
      </c>
      <c r="J12" s="10">
        <f t="shared" si="3"/>
        <v>1660</v>
      </c>
      <c r="K12" s="46">
        <f t="shared" si="4"/>
        <v>0.19932832762221286</v>
      </c>
      <c r="L12" s="12">
        <f t="shared" si="10"/>
        <v>0.13912657645694737</v>
      </c>
      <c r="M12" s="19">
        <f t="shared" si="11"/>
        <v>5.2849044530689948E-2</v>
      </c>
    </row>
    <row r="13" spans="1:13">
      <c r="A13" s="1"/>
      <c r="B13" s="17"/>
      <c r="C13" s="10"/>
      <c r="D13" s="10"/>
      <c r="E13" s="46"/>
      <c r="F13" s="10"/>
      <c r="G13" s="18"/>
      <c r="H13" s="17"/>
      <c r="I13" s="10"/>
      <c r="J13" s="10"/>
      <c r="K13" s="46"/>
      <c r="L13" s="10"/>
      <c r="M13" s="18"/>
    </row>
    <row r="14" spans="1:13">
      <c r="A14" s="1" t="s">
        <v>73</v>
      </c>
      <c r="B14" s="17">
        <f t="shared" ref="B14:C14" si="21">+B91*B$160</f>
        <v>3477.9546550892428</v>
      </c>
      <c r="C14" s="10">
        <f t="shared" si="21"/>
        <v>3106.8846641318123</v>
      </c>
      <c r="D14" s="10">
        <f t="shared" ref="D14" si="22">+D91*D$160</f>
        <v>3135</v>
      </c>
      <c r="E14" s="46">
        <f t="shared" si="2"/>
        <v>-9.860814447002697E-2</v>
      </c>
      <c r="F14" s="12">
        <f t="shared" ref="F14:F20" si="23">+C14/B14-1</f>
        <v>-0.10669201520912552</v>
      </c>
      <c r="G14" s="19">
        <f t="shared" ref="G14:G20" si="24">+D14/C14-1</f>
        <v>9.0493658141777011E-3</v>
      </c>
      <c r="H14" s="17">
        <f t="shared" ref="H14:J23" si="25">+H91*H$160</f>
        <v>629.56874095513751</v>
      </c>
      <c r="I14" s="10">
        <f t="shared" si="25"/>
        <v>646.36417405999157</v>
      </c>
      <c r="J14" s="10">
        <f t="shared" si="25"/>
        <v>704</v>
      </c>
      <c r="K14" s="46">
        <f t="shared" si="4"/>
        <v>0.11822578568932851</v>
      </c>
      <c r="L14" s="12">
        <f t="shared" ref="L14:L18" si="26">+I14/H14-1</f>
        <v>2.6677679516573738E-2</v>
      </c>
      <c r="M14" s="19">
        <f t="shared" ref="M14:M18" si="27">+J14/I14-1</f>
        <v>8.9169276783986895E-2</v>
      </c>
    </row>
    <row r="15" spans="1:13">
      <c r="A15" s="1" t="s">
        <v>15</v>
      </c>
      <c r="B15" s="17">
        <f t="shared" ref="B15:C15" si="28">+B92*B$160</f>
        <v>883.0467920887603</v>
      </c>
      <c r="C15" s="10">
        <f t="shared" si="28"/>
        <v>1147.1415293620616</v>
      </c>
      <c r="D15" s="10">
        <f t="shared" ref="D15" si="29">+D92*D$160</f>
        <v>1371</v>
      </c>
      <c r="E15" s="46">
        <f t="shared" si="2"/>
        <v>0.55257910711281144</v>
      </c>
      <c r="F15" s="12">
        <f t="shared" si="23"/>
        <v>0.29907218919691814</v>
      </c>
      <c r="G15" s="19">
        <f t="shared" si="24"/>
        <v>0.19514459629268988</v>
      </c>
      <c r="H15" s="17">
        <f t="shared" ref="H15:I15" si="30">+H92*H$160</f>
        <v>185.09792571152917</v>
      </c>
      <c r="I15" s="10">
        <f t="shared" si="30"/>
        <v>197.21335023236162</v>
      </c>
      <c r="J15" s="10">
        <f t="shared" si="25"/>
        <v>221</v>
      </c>
      <c r="K15" s="46">
        <f t="shared" si="4"/>
        <v>0.19396259655779935</v>
      </c>
      <c r="L15" s="12">
        <f t="shared" si="26"/>
        <v>6.5454134476439441E-2</v>
      </c>
      <c r="M15" s="19">
        <f t="shared" si="27"/>
        <v>0.12061379079870793</v>
      </c>
    </row>
    <row r="16" spans="1:13">
      <c r="A16" s="1" t="s">
        <v>16</v>
      </c>
      <c r="B16" s="17">
        <f t="shared" ref="B16:C16" si="31">+B93*B$160</f>
        <v>2125.6787264833574</v>
      </c>
      <c r="C16" s="10">
        <f t="shared" si="31"/>
        <v>1733.6189269117026</v>
      </c>
      <c r="D16" s="10">
        <f t="shared" ref="D16" si="32">+D93*D$160</f>
        <v>1754</v>
      </c>
      <c r="E16" s="46">
        <f t="shared" si="2"/>
        <v>-0.17485178820895886</v>
      </c>
      <c r="F16" s="12">
        <f t="shared" si="23"/>
        <v>-0.18443981900325257</v>
      </c>
      <c r="G16" s="19">
        <f t="shared" si="24"/>
        <v>1.1756374351890919E-2</v>
      </c>
      <c r="H16" s="17">
        <f t="shared" ref="H16:I16" si="33">+H93*H$160</f>
        <v>548.21997105643993</v>
      </c>
      <c r="I16" s="10">
        <f t="shared" si="33"/>
        <v>589.57498943810731</v>
      </c>
      <c r="J16" s="10">
        <f t="shared" si="25"/>
        <v>660</v>
      </c>
      <c r="K16" s="46">
        <f t="shared" si="4"/>
        <v>0.20389630959294647</v>
      </c>
      <c r="L16" s="12">
        <f t="shared" si="26"/>
        <v>7.5435081837633033E-2</v>
      </c>
      <c r="M16" s="19">
        <f t="shared" si="27"/>
        <v>0.11945047165079203</v>
      </c>
    </row>
    <row r="17" spans="1:13">
      <c r="A17" s="1" t="s">
        <v>17</v>
      </c>
      <c r="B17" s="17">
        <f t="shared" ref="B17:C17" si="34">+B94*B$160</f>
        <v>1292.1485769416304</v>
      </c>
      <c r="C17" s="10">
        <f t="shared" si="34"/>
        <v>291.17363751584281</v>
      </c>
      <c r="D17" s="10">
        <f t="shared" ref="D17" si="35">+D94*D$160</f>
        <v>915</v>
      </c>
      <c r="E17" s="46">
        <f t="shared" si="2"/>
        <v>-0.29187709809215467</v>
      </c>
      <c r="F17" s="12">
        <f t="shared" si="23"/>
        <v>-0.77465932114012936</v>
      </c>
      <c r="G17" s="19">
        <f t="shared" si="24"/>
        <v>2.1424548177037996</v>
      </c>
      <c r="H17" s="17">
        <f t="shared" ref="H17:I17" si="36">+H94*H$160</f>
        <v>23.579353593825374</v>
      </c>
      <c r="I17" s="10">
        <f t="shared" si="36"/>
        <v>29.943388255175325</v>
      </c>
      <c r="J17" s="10">
        <f t="shared" si="25"/>
        <v>37</v>
      </c>
      <c r="K17" s="46">
        <f t="shared" si="4"/>
        <v>0.56916939443535197</v>
      </c>
      <c r="L17" s="12">
        <f t="shared" si="26"/>
        <v>0.26989860583016467</v>
      </c>
      <c r="M17" s="19">
        <f t="shared" si="27"/>
        <v>0.23566510525424689</v>
      </c>
    </row>
    <row r="18" spans="1:13">
      <c r="A18" s="1" t="s">
        <v>103</v>
      </c>
      <c r="B18" s="17">
        <f t="shared" ref="B18:C18" si="37">+B95*B$160</f>
        <v>9372.7930535455853</v>
      </c>
      <c r="C18" s="10">
        <f t="shared" si="37"/>
        <v>10455.405154203632</v>
      </c>
      <c r="D18" s="10">
        <f t="shared" ref="D18" si="38">+D95*D$160</f>
        <v>10318</v>
      </c>
      <c r="E18" s="46">
        <f t="shared" si="2"/>
        <v>0.10084581416175165</v>
      </c>
      <c r="F18" s="12">
        <f t="shared" si="23"/>
        <v>0.11550581501940993</v>
      </c>
      <c r="G18" s="19">
        <f t="shared" si="24"/>
        <v>-1.3142021009906801E-2</v>
      </c>
      <c r="H18" s="17">
        <f t="shared" ref="H18:I18" si="39">+H95*H$160</f>
        <v>1240.2739990352147</v>
      </c>
      <c r="I18" s="10">
        <f t="shared" si="39"/>
        <v>1265.8825517532741</v>
      </c>
      <c r="J18" s="10">
        <f t="shared" si="25"/>
        <v>1379</v>
      </c>
      <c r="K18" s="46">
        <f t="shared" si="4"/>
        <v>0.11185109183349606</v>
      </c>
      <c r="L18" s="12">
        <f t="shared" si="26"/>
        <v>2.0647496229042828E-2</v>
      </c>
      <c r="M18" s="19">
        <f t="shared" si="27"/>
        <v>8.9358564971178334E-2</v>
      </c>
    </row>
    <row r="19" spans="1:13">
      <c r="A19" s="1" t="s">
        <v>104</v>
      </c>
      <c r="B19" s="17">
        <f t="shared" ref="B19:C19" si="40">+B96*B$160</f>
        <v>6855.6970574047273</v>
      </c>
      <c r="C19" s="10">
        <f t="shared" si="40"/>
        <v>7995.9171947613013</v>
      </c>
      <c r="D19" s="10">
        <f t="shared" ref="D19" si="41">+D96*D$160</f>
        <v>7499</v>
      </c>
      <c r="E19" s="46">
        <f t="shared" si="2"/>
        <v>9.3834797134224601E-2</v>
      </c>
      <c r="F19" s="12">
        <f t="shared" si="23"/>
        <v>0.16631717064059015</v>
      </c>
      <c r="G19" s="19">
        <f t="shared" si="24"/>
        <v>-6.2146365783636082E-2</v>
      </c>
      <c r="H19" s="17">
        <f t="shared" ref="H19:I19" si="42">+H96*H$160</f>
        <v>0</v>
      </c>
      <c r="I19" s="10">
        <f t="shared" si="42"/>
        <v>0</v>
      </c>
      <c r="J19" s="10">
        <f t="shared" si="25"/>
        <v>0</v>
      </c>
      <c r="K19" s="46"/>
      <c r="L19" s="12"/>
      <c r="M19" s="19"/>
    </row>
    <row r="20" spans="1:13">
      <c r="A20" s="1" t="s">
        <v>18</v>
      </c>
      <c r="B20" s="17">
        <f t="shared" ref="B20:C20" si="43">+B97*B$160</f>
        <v>2517.0959961408585</v>
      </c>
      <c r="C20" s="10">
        <f t="shared" si="43"/>
        <v>2459.4879594423319</v>
      </c>
      <c r="D20" s="10">
        <f t="shared" ref="D20" si="44">+D97*D$160</f>
        <v>2819</v>
      </c>
      <c r="E20" s="46">
        <f t="shared" si="2"/>
        <v>0.11994139449667895</v>
      </c>
      <c r="F20" s="12">
        <f t="shared" si="23"/>
        <v>-2.2886706262633449E-2</v>
      </c>
      <c r="G20" s="19">
        <f t="shared" si="24"/>
        <v>0.14617353143667522</v>
      </c>
      <c r="H20" s="17">
        <f t="shared" ref="H20:I20" si="45">+H97*H$160</f>
        <v>0</v>
      </c>
      <c r="I20" s="10">
        <f t="shared" si="45"/>
        <v>0</v>
      </c>
      <c r="J20" s="10">
        <f t="shared" si="25"/>
        <v>0</v>
      </c>
      <c r="K20" s="46"/>
      <c r="L20" s="12"/>
      <c r="M20" s="19"/>
    </row>
    <row r="21" spans="1:13">
      <c r="A21" s="1" t="s">
        <v>19</v>
      </c>
      <c r="B21" s="17">
        <f t="shared" ref="B21:C21" si="46">+B98*B$160</f>
        <v>832.35118186203567</v>
      </c>
      <c r="C21" s="10">
        <f t="shared" si="46"/>
        <v>1040.7908745247148</v>
      </c>
      <c r="D21" s="10">
        <f t="shared" ref="D21" si="47">+D98*D$160</f>
        <v>1162</v>
      </c>
      <c r="E21" s="46">
        <f t="shared" si="2"/>
        <v>0.39604535359764093</v>
      </c>
      <c r="F21" s="12">
        <f t="shared" ref="F21:G23" si="48">+C21/B21-1</f>
        <v>0.25042277491140585</v>
      </c>
      <c r="G21" s="19">
        <f t="shared" si="48"/>
        <v>0.11645867430441892</v>
      </c>
      <c r="H21" s="17">
        <f t="shared" ref="H21:I21" si="49">+H98*H$160</f>
        <v>538.78822961890978</v>
      </c>
      <c r="I21" s="10">
        <f t="shared" si="49"/>
        <v>707.28348119983104</v>
      </c>
      <c r="J21" s="10">
        <f t="shared" si="25"/>
        <v>801</v>
      </c>
      <c r="K21" s="46">
        <f t="shared" si="4"/>
        <v>0.48666944815508528</v>
      </c>
      <c r="L21" s="12">
        <f t="shared" ref="L21:M23" si="50">+I21/H21-1</f>
        <v>0.31273001583590565</v>
      </c>
      <c r="M21" s="19">
        <f t="shared" si="50"/>
        <v>0.13250206075955417</v>
      </c>
    </row>
    <row r="22" spans="1:13">
      <c r="A22" s="1" t="s">
        <v>38</v>
      </c>
      <c r="B22" s="17">
        <f t="shared" ref="B22:C22" si="51">+B99*B$160</f>
        <v>9524.8798842257602</v>
      </c>
      <c r="C22" s="10">
        <f t="shared" si="51"/>
        <v>12062.022813688212</v>
      </c>
      <c r="D22" s="10">
        <f t="shared" ref="D22" si="52">+D99*D$160</f>
        <v>12768</v>
      </c>
      <c r="E22" s="46">
        <f t="shared" si="2"/>
        <v>0.34048934529297314</v>
      </c>
      <c r="F22" s="12">
        <f t="shared" si="48"/>
        <v>0.26637007083566866</v>
      </c>
      <c r="G22" s="19">
        <f t="shared" si="48"/>
        <v>5.8528921493220087E-2</v>
      </c>
      <c r="H22" s="17">
        <f t="shared" ref="H22:I22" si="53">+H99*H$160</f>
        <v>3396.605885190545</v>
      </c>
      <c r="I22" s="10">
        <f t="shared" si="53"/>
        <v>3825.5259822560201</v>
      </c>
      <c r="J22" s="10">
        <f t="shared" si="25"/>
        <v>4386</v>
      </c>
      <c r="K22" s="46">
        <f t="shared" si="4"/>
        <v>0.29128905391210891</v>
      </c>
      <c r="L22" s="12">
        <f t="shared" si="50"/>
        <v>0.12627903017409192</v>
      </c>
      <c r="M22" s="19">
        <f t="shared" si="50"/>
        <v>0.14650900826281998</v>
      </c>
    </row>
    <row r="23" spans="1:13">
      <c r="A23" s="1" t="s">
        <v>39</v>
      </c>
      <c r="B23" s="17">
        <f t="shared" ref="B23:C23" si="54">+B100*B$160</f>
        <v>813.48769898697537</v>
      </c>
      <c r="C23" s="10">
        <f t="shared" si="54"/>
        <v>838.41487114490917</v>
      </c>
      <c r="D23" s="10">
        <f t="shared" ref="D23" si="55">+D100*D$160</f>
        <v>911</v>
      </c>
      <c r="E23" s="46">
        <f t="shared" si="2"/>
        <v>0.11986942289902514</v>
      </c>
      <c r="F23" s="12">
        <f t="shared" si="48"/>
        <v>3.0642346760713535E-2</v>
      </c>
      <c r="G23" s="19">
        <f t="shared" si="48"/>
        <v>8.657423830754718E-2</v>
      </c>
      <c r="H23" s="17">
        <f t="shared" ref="H23:I23" si="56">+H100*H$160</f>
        <v>682.62228654124453</v>
      </c>
      <c r="I23" s="10">
        <f t="shared" si="56"/>
        <v>727.93409378960712</v>
      </c>
      <c r="J23" s="10">
        <f t="shared" si="25"/>
        <v>794</v>
      </c>
      <c r="K23" s="46">
        <f t="shared" si="4"/>
        <v>0.16316155457374726</v>
      </c>
      <c r="L23" s="12">
        <f t="shared" si="50"/>
        <v>6.6379032946538352E-2</v>
      </c>
      <c r="M23" s="19">
        <f t="shared" si="50"/>
        <v>9.0758087543963528E-2</v>
      </c>
    </row>
    <row r="24" spans="1:13" ht="15" customHeight="1">
      <c r="A24" s="1"/>
      <c r="B24" s="74" t="s">
        <v>105</v>
      </c>
      <c r="C24" s="75"/>
      <c r="D24" s="75"/>
      <c r="E24" s="75"/>
      <c r="F24" s="76"/>
      <c r="G24" s="77"/>
      <c r="H24" s="74" t="s">
        <v>106</v>
      </c>
      <c r="I24" s="75"/>
      <c r="J24" s="75"/>
      <c r="K24" s="75"/>
      <c r="L24" s="76"/>
      <c r="M24" s="77"/>
    </row>
    <row r="25" spans="1:13">
      <c r="A25" s="5" t="s">
        <v>107</v>
      </c>
      <c r="B25" s="15">
        <f t="shared" ref="B25:D31" si="57">+B103*B$160</f>
        <v>23187.936324167873</v>
      </c>
      <c r="C25" s="9">
        <f t="shared" si="57"/>
        <v>24382.178284748625</v>
      </c>
      <c r="D25" s="9">
        <f t="shared" si="57"/>
        <v>26153</v>
      </c>
      <c r="E25" s="45">
        <f>+D25/B25-1</f>
        <v>0.12787095989830521</v>
      </c>
      <c r="F25" s="8">
        <f>+C25/B25-1</f>
        <v>5.1502727275304805E-2</v>
      </c>
      <c r="G25" s="16">
        <f>+D25/C25-1</f>
        <v>7.262770760556081E-2</v>
      </c>
      <c r="H25" s="15">
        <f t="shared" ref="H25:J25" si="58">+H103*H$160</f>
        <v>5730.9618909792571</v>
      </c>
      <c r="I25" s="9">
        <f t="shared" si="58"/>
        <v>8539.0283058724126</v>
      </c>
      <c r="J25" s="9">
        <f t="shared" si="58"/>
        <v>9422</v>
      </c>
      <c r="K25" s="45">
        <f>+J25/H25-1</f>
        <v>0.6440521118855409</v>
      </c>
      <c r="L25" s="8">
        <f>+I25/H25-1</f>
        <v>0.48998169387815227</v>
      </c>
      <c r="M25" s="16">
        <f>+J25/I25-1</f>
        <v>0.10340423552880784</v>
      </c>
    </row>
    <row r="26" spans="1:13">
      <c r="A26" s="1"/>
      <c r="B26" s="17"/>
      <c r="C26" s="10"/>
      <c r="D26" s="10"/>
      <c r="E26" s="10"/>
      <c r="F26" s="10"/>
      <c r="G26" s="18"/>
      <c r="H26" s="17"/>
      <c r="I26" s="10"/>
      <c r="J26" s="10"/>
      <c r="K26" s="10"/>
      <c r="L26" s="10"/>
      <c r="M26" s="18"/>
    </row>
    <row r="27" spans="1:13">
      <c r="A27" s="1" t="s">
        <v>108</v>
      </c>
      <c r="B27" s="17">
        <f t="shared" si="57"/>
        <v>10327.756874095514</v>
      </c>
      <c r="C27" s="10">
        <f t="shared" si="57"/>
        <v>9734.6987748204483</v>
      </c>
      <c r="D27" s="10">
        <f t="shared" si="57"/>
        <v>11230</v>
      </c>
      <c r="E27" s="46">
        <f t="shared" ref="E27:E39" si="59">+D27/B27-1</f>
        <v>8.7360995897136862E-2</v>
      </c>
      <c r="F27" s="12">
        <f>+C27/B27-1</f>
        <v>-5.7423708410738961E-2</v>
      </c>
      <c r="G27" s="19">
        <f>+D27/C27-1</f>
        <v>0.15360528967236919</v>
      </c>
      <c r="H27" s="17">
        <f t="shared" ref="H27:J27" si="60">+H105*H$160</f>
        <v>2000.7081524360831</v>
      </c>
      <c r="I27" s="10">
        <f t="shared" si="60"/>
        <v>3195.6822982678495</v>
      </c>
      <c r="J27" s="10">
        <f t="shared" si="60"/>
        <v>3929</v>
      </c>
      <c r="K27" s="46">
        <f t="shared" ref="K27:K31" si="61">+J27/H27-1</f>
        <v>0.96380466347178562</v>
      </c>
      <c r="L27" s="12">
        <f>+I27/H27-1</f>
        <v>0.59727559183319845</v>
      </c>
      <c r="M27" s="19">
        <f>+J27/I27-1</f>
        <v>0.22947140337749761</v>
      </c>
    </row>
    <row r="28" spans="1:13">
      <c r="A28" s="1" t="s">
        <v>0</v>
      </c>
      <c r="B28" s="17">
        <f t="shared" ref="B28:C28" si="62">+B106*B$160</f>
        <v>4106.3444283646886</v>
      </c>
      <c r="C28" s="10">
        <f t="shared" si="62"/>
        <v>4448.1419518377688</v>
      </c>
      <c r="D28" s="10">
        <f t="shared" si="57"/>
        <v>4689</v>
      </c>
      <c r="E28" s="46">
        <f t="shared" si="59"/>
        <v>0.1418915489919943</v>
      </c>
      <c r="F28" s="12">
        <f t="shared" ref="F28:F31" si="63">+C28/B28-1</f>
        <v>8.3236447754383214E-2</v>
      </c>
      <c r="G28" s="19">
        <f t="shared" ref="G28:G31" si="64">+D28/C28-1</f>
        <v>5.4148012983875171E-2</v>
      </c>
      <c r="H28" s="17">
        <f t="shared" ref="H28:J28" si="65">+H106*H$160</f>
        <v>1920.5383502170766</v>
      </c>
      <c r="I28" s="10">
        <f t="shared" si="65"/>
        <v>2624.6928601605405</v>
      </c>
      <c r="J28" s="10">
        <f t="shared" si="65"/>
        <v>2550</v>
      </c>
      <c r="K28" s="46">
        <f t="shared" si="61"/>
        <v>0.32775271043755816</v>
      </c>
      <c r="L28" s="12">
        <f t="shared" ref="L28:L31" si="66">+I28/H28-1</f>
        <v>0.36664433691931952</v>
      </c>
      <c r="M28" s="19">
        <f t="shared" ref="M28:M31" si="67">+J28/I28-1</f>
        <v>-2.8457752636234845E-2</v>
      </c>
    </row>
    <row r="29" spans="1:13">
      <c r="A29" s="1" t="s">
        <v>1</v>
      </c>
      <c r="B29" s="17">
        <f t="shared" ref="B29:C29" si="68">+B107*B$160</f>
        <v>1517.3314037626628</v>
      </c>
      <c r="C29" s="10">
        <f t="shared" si="68"/>
        <v>1715.033375580904</v>
      </c>
      <c r="D29" s="10">
        <f t="shared" si="57"/>
        <v>1730</v>
      </c>
      <c r="E29" s="46">
        <f t="shared" si="59"/>
        <v>0.14015962215634881</v>
      </c>
      <c r="F29" s="12">
        <f t="shared" si="63"/>
        <v>0.13029584132245731</v>
      </c>
      <c r="G29" s="19">
        <f t="shared" si="64"/>
        <v>8.726724874392966E-3</v>
      </c>
      <c r="H29" s="17">
        <f t="shared" ref="H29:J29" si="69">+H107*H$160</f>
        <v>867.72021225277376</v>
      </c>
      <c r="I29" s="10">
        <f t="shared" si="69"/>
        <v>1108.937896070976</v>
      </c>
      <c r="J29" s="10">
        <f t="shared" si="69"/>
        <v>1181</v>
      </c>
      <c r="K29" s="46">
        <f t="shared" si="61"/>
        <v>0.3610377899736712</v>
      </c>
      <c r="L29" s="12">
        <f t="shared" si="66"/>
        <v>0.27799016366341545</v>
      </c>
      <c r="M29" s="19">
        <f t="shared" si="67"/>
        <v>6.4982993352778129E-2</v>
      </c>
    </row>
    <row r="30" spans="1:13">
      <c r="A30" s="1" t="s">
        <v>2</v>
      </c>
      <c r="B30" s="17">
        <f t="shared" ref="B30:C30" si="70">+B108*B$160</f>
        <v>962.03762662807526</v>
      </c>
      <c r="C30" s="10">
        <f t="shared" si="70"/>
        <v>967.48119983100969</v>
      </c>
      <c r="D30" s="10">
        <f t="shared" si="57"/>
        <v>1176</v>
      </c>
      <c r="E30" s="46">
        <f t="shared" si="59"/>
        <v>0.22240541060941554</v>
      </c>
      <c r="F30" s="12">
        <f t="shared" si="63"/>
        <v>5.6583786873429798E-3</v>
      </c>
      <c r="G30" s="19">
        <f t="shared" si="64"/>
        <v>0.21552749573367658</v>
      </c>
      <c r="H30" s="17">
        <f t="shared" ref="H30:J30" si="71">+H108*H$160</f>
        <v>252.2990834539315</v>
      </c>
      <c r="I30" s="10">
        <f t="shared" si="71"/>
        <v>388.23151668779042</v>
      </c>
      <c r="J30" s="10">
        <f t="shared" si="71"/>
        <v>403</v>
      </c>
      <c r="K30" s="46">
        <f t="shared" si="61"/>
        <v>0.59731059852853452</v>
      </c>
      <c r="L30" s="12">
        <f t="shared" si="66"/>
        <v>0.53877497838266808</v>
      </c>
      <c r="M30" s="19">
        <f t="shared" si="67"/>
        <v>3.8040402897238756E-2</v>
      </c>
    </row>
    <row r="31" spans="1:13">
      <c r="A31" s="1" t="s">
        <v>10</v>
      </c>
      <c r="B31" s="17">
        <f t="shared" ref="B31:C31" si="72">+B109*B$160</f>
        <v>808.77182826821036</v>
      </c>
      <c r="C31" s="10">
        <f t="shared" si="72"/>
        <v>880.74862695395007</v>
      </c>
      <c r="D31" s="10">
        <f t="shared" si="57"/>
        <v>923</v>
      </c>
      <c r="E31" s="46">
        <f t="shared" si="59"/>
        <v>0.14123658581973819</v>
      </c>
      <c r="F31" s="12">
        <f t="shared" si="63"/>
        <v>8.8995185254981735E-2</v>
      </c>
      <c r="G31" s="19">
        <f t="shared" si="64"/>
        <v>4.7972113441919761E-2</v>
      </c>
      <c r="H31" s="17">
        <f t="shared" ref="H31:J31" si="73">+H109*H$160</f>
        <v>163.87650747708636</v>
      </c>
      <c r="I31" s="10">
        <f t="shared" si="73"/>
        <v>304.59653569919726</v>
      </c>
      <c r="J31" s="10">
        <f t="shared" si="73"/>
        <v>306</v>
      </c>
      <c r="K31" s="46">
        <f t="shared" si="61"/>
        <v>0.86725971105276156</v>
      </c>
      <c r="L31" s="12">
        <f t="shared" si="66"/>
        <v>0.85869555306325251</v>
      </c>
      <c r="M31" s="19">
        <f t="shared" si="67"/>
        <v>4.6076174096369993E-3</v>
      </c>
    </row>
    <row r="32" spans="1:13">
      <c r="A32" s="1"/>
      <c r="B32" s="17"/>
      <c r="C32" s="10"/>
      <c r="D32" s="10"/>
      <c r="E32" s="10"/>
      <c r="F32" s="10"/>
      <c r="G32" s="18"/>
      <c r="H32" s="17"/>
      <c r="I32" s="10"/>
      <c r="J32" s="10"/>
      <c r="K32" s="10"/>
      <c r="L32" s="10"/>
      <c r="M32" s="18"/>
    </row>
    <row r="33" spans="1:13">
      <c r="A33" s="1" t="s">
        <v>3</v>
      </c>
      <c r="B33" s="17">
        <f t="shared" ref="B33:D39" si="74">+B111*B$160</f>
        <v>455.08152436082969</v>
      </c>
      <c r="C33" s="10">
        <f t="shared" si="74"/>
        <v>424.3700887198986</v>
      </c>
      <c r="D33" s="10">
        <f t="shared" si="74"/>
        <v>474</v>
      </c>
      <c r="E33" s="47">
        <f t="shared" si="59"/>
        <v>4.1571618768179386E-2</v>
      </c>
      <c r="F33" s="12">
        <f t="shared" ref="F33:F36" si="75">+C33/B33-1</f>
        <v>-6.7485569061644157E-2</v>
      </c>
      <c r="G33" s="19">
        <f t="shared" ref="G33:G36" si="76">+D33/C33-1</f>
        <v>0.11694959800255655</v>
      </c>
      <c r="H33" s="17">
        <f t="shared" ref="H33:J33" si="77">+H111*H$160</f>
        <v>43.621804148576942</v>
      </c>
      <c r="I33" s="10">
        <f t="shared" si="77"/>
        <v>72.277144064216301</v>
      </c>
      <c r="J33" s="10">
        <f t="shared" si="77"/>
        <v>72</v>
      </c>
      <c r="K33" s="47">
        <f t="shared" ref="K33:K39" si="78">+J33/H33-1</f>
        <v>0.6505507143805016</v>
      </c>
      <c r="L33" s="12">
        <f t="shared" ref="L33:L36" si="79">+I33/H33-1</f>
        <v>0.65690405234131455</v>
      </c>
      <c r="M33" s="19">
        <f t="shared" ref="M33:M36" si="80">+J33/I33-1</f>
        <v>-3.8344634089314544E-3</v>
      </c>
    </row>
    <row r="34" spans="1:13">
      <c r="A34" s="1" t="s">
        <v>4</v>
      </c>
      <c r="B34" s="17">
        <f t="shared" ref="B34:C34" si="81">+B112*B$160</f>
        <v>128.50747708634827</v>
      </c>
      <c r="C34" s="10">
        <f t="shared" si="81"/>
        <v>128.03379805661174</v>
      </c>
      <c r="D34" s="10">
        <f t="shared" si="74"/>
        <v>143</v>
      </c>
      <c r="E34" s="47">
        <f t="shared" si="59"/>
        <v>0.11277571735311342</v>
      </c>
      <c r="F34" s="12">
        <f t="shared" si="75"/>
        <v>-3.6860036511202621E-3</v>
      </c>
      <c r="G34" s="19">
        <f t="shared" si="76"/>
        <v>0.11689258750857934</v>
      </c>
      <c r="H34" s="17">
        <f t="shared" ref="H34:J34" si="82">+H112*H$160</f>
        <v>11.789676796912687</v>
      </c>
      <c r="I34" s="10">
        <f t="shared" si="82"/>
        <v>20.650612589776088</v>
      </c>
      <c r="J34" s="10">
        <f t="shared" si="82"/>
        <v>21</v>
      </c>
      <c r="K34" s="47">
        <f t="shared" si="78"/>
        <v>0.78121931260229127</v>
      </c>
      <c r="L34" s="12">
        <f t="shared" si="79"/>
        <v>0.75158428390367549</v>
      </c>
      <c r="M34" s="19">
        <f t="shared" si="80"/>
        <v>1.6918985270049092E-2</v>
      </c>
    </row>
    <row r="35" spans="1:13">
      <c r="A35" s="1" t="s">
        <v>5</v>
      </c>
      <c r="B35" s="17">
        <f t="shared" ref="B35:C35" si="83">+B113*B$160</f>
        <v>394.95417269657503</v>
      </c>
      <c r="C35" s="10">
        <f t="shared" si="83"/>
        <v>389.26404731727922</v>
      </c>
      <c r="D35" s="10">
        <f t="shared" si="74"/>
        <v>450</v>
      </c>
      <c r="E35" s="47">
        <f t="shared" si="59"/>
        <v>0.13937269462833135</v>
      </c>
      <c r="F35" s="12">
        <f t="shared" si="75"/>
        <v>-1.4407052191514058E-2</v>
      </c>
      <c r="G35" s="19">
        <f t="shared" si="76"/>
        <v>0.15602764524825607</v>
      </c>
      <c r="H35" s="17">
        <f t="shared" ref="H35:J35" si="84">+H113*H$160</f>
        <v>37.726965750120598</v>
      </c>
      <c r="I35" s="10">
        <f t="shared" si="84"/>
        <v>70.212082805238694</v>
      </c>
      <c r="J35" s="10">
        <f t="shared" si="84"/>
        <v>67</v>
      </c>
      <c r="K35" s="47">
        <f t="shared" si="78"/>
        <v>0.77591806464811786</v>
      </c>
      <c r="L35" s="12">
        <f t="shared" si="79"/>
        <v>0.86105830164765518</v>
      </c>
      <c r="M35" s="19">
        <f t="shared" si="80"/>
        <v>-4.5748291133147156E-2</v>
      </c>
    </row>
    <row r="36" spans="1:13">
      <c r="A36" s="1" t="s">
        <v>6</v>
      </c>
      <c r="B36" s="17">
        <f t="shared" ref="B36:C36" si="85">+B114*B$160</f>
        <v>804.05595754944522</v>
      </c>
      <c r="C36" s="10">
        <f t="shared" si="85"/>
        <v>764.07266582171519</v>
      </c>
      <c r="D36" s="10">
        <f t="shared" si="74"/>
        <v>861</v>
      </c>
      <c r="E36" s="47">
        <f t="shared" si="59"/>
        <v>7.0820994379676705E-2</v>
      </c>
      <c r="F36" s="12">
        <f t="shared" si="75"/>
        <v>-4.9727001401231763E-2</v>
      </c>
      <c r="G36" s="19">
        <f t="shared" si="76"/>
        <v>0.12685617286681117</v>
      </c>
      <c r="H36" s="17">
        <f t="shared" ref="H36:J36" si="86">+H114*H$160</f>
        <v>93.138446695610227</v>
      </c>
      <c r="I36" s="10">
        <f t="shared" si="86"/>
        <v>143.5217574989438</v>
      </c>
      <c r="J36" s="10">
        <f t="shared" si="86"/>
        <v>148</v>
      </c>
      <c r="K36" s="47">
        <f t="shared" si="78"/>
        <v>0.58903229816238167</v>
      </c>
      <c r="L36" s="12">
        <f t="shared" si="79"/>
        <v>0.54095073077601818</v>
      </c>
      <c r="M36" s="19">
        <f t="shared" si="80"/>
        <v>3.1202533881242056E-2</v>
      </c>
    </row>
    <row r="37" spans="1:13">
      <c r="A37" s="1" t="s">
        <v>7</v>
      </c>
      <c r="B37" s="17">
        <f t="shared" ref="B37:C37" si="87">+B115*B$160</f>
        <v>393.77520501688377</v>
      </c>
      <c r="C37" s="10">
        <f t="shared" si="87"/>
        <v>529.68821292775669</v>
      </c>
      <c r="D37" s="10">
        <f t="shared" si="74"/>
        <v>546</v>
      </c>
      <c r="E37" s="47">
        <f t="shared" si="59"/>
        <v>0.38657790801375969</v>
      </c>
      <c r="F37" s="12">
        <f t="shared" ref="F37:G39" si="88">+C37/B37-1</f>
        <v>0.34515379886614594</v>
      </c>
      <c r="G37" s="19">
        <f t="shared" si="88"/>
        <v>3.0795072788353695E-2</v>
      </c>
      <c r="H37" s="17">
        <f t="shared" ref="H37:J37" si="89">+H115*H$160</f>
        <v>43.621804148576942</v>
      </c>
      <c r="I37" s="10">
        <f t="shared" si="89"/>
        <v>69.17955217574989</v>
      </c>
      <c r="J37" s="10">
        <f t="shared" si="89"/>
        <v>76</v>
      </c>
      <c r="K37" s="47">
        <f t="shared" si="78"/>
        <v>0.74224797629052941</v>
      </c>
      <c r="L37" s="12">
        <f t="shared" ref="L37:M39" si="90">+I37/H37-1</f>
        <v>0.58589387866954401</v>
      </c>
      <c r="M37" s="19">
        <f t="shared" si="90"/>
        <v>9.8590517136087241E-2</v>
      </c>
    </row>
    <row r="38" spans="1:13">
      <c r="A38" s="1" t="s">
        <v>8</v>
      </c>
      <c r="B38" s="17">
        <f t="shared" ref="B38:C38" si="91">+B116*B$160</f>
        <v>2373.2619392185238</v>
      </c>
      <c r="C38" s="10">
        <f t="shared" si="91"/>
        <v>2492.5289395859736</v>
      </c>
      <c r="D38" s="10">
        <f t="shared" si="74"/>
        <v>2942</v>
      </c>
      <c r="E38" s="47">
        <f t="shared" si="59"/>
        <v>0.23964403228442288</v>
      </c>
      <c r="F38" s="12">
        <f t="shared" si="88"/>
        <v>5.0254461337176481E-2</v>
      </c>
      <c r="G38" s="19">
        <f t="shared" si="88"/>
        <v>0.18032731868248097</v>
      </c>
      <c r="H38" s="17">
        <f t="shared" ref="H38:J38" si="92">+H116*H$160</f>
        <v>249.94114809454896</v>
      </c>
      <c r="I38" s="10">
        <f t="shared" si="92"/>
        <v>454.31347697507391</v>
      </c>
      <c r="J38" s="10">
        <f t="shared" si="92"/>
        <v>469</v>
      </c>
      <c r="K38" s="47">
        <f t="shared" si="78"/>
        <v>0.87644172868480363</v>
      </c>
      <c r="L38" s="12">
        <f t="shared" si="90"/>
        <v>0.8176818040509839</v>
      </c>
      <c r="M38" s="19">
        <f t="shared" si="90"/>
        <v>3.2326848683231768E-2</v>
      </c>
    </row>
    <row r="39" spans="1:13">
      <c r="A39" s="1" t="s">
        <v>9</v>
      </c>
      <c r="B39" s="20">
        <f t="shared" ref="B39:C39" si="93">+B117*B$160</f>
        <v>511.67197298601059</v>
      </c>
      <c r="C39" s="21">
        <f t="shared" si="93"/>
        <v>493.54964089564851</v>
      </c>
      <c r="D39" s="21">
        <f t="shared" si="74"/>
        <v>552</v>
      </c>
      <c r="E39" s="48">
        <f t="shared" si="59"/>
        <v>7.8816173531341738E-2</v>
      </c>
      <c r="F39" s="22">
        <f t="shared" si="88"/>
        <v>-3.5417871306501203E-2</v>
      </c>
      <c r="G39" s="23">
        <f t="shared" si="88"/>
        <v>0.11842853131912157</v>
      </c>
      <c r="H39" s="20">
        <f t="shared" ref="H39:J39" si="94">+H117*H$160</f>
        <v>45.979739507959479</v>
      </c>
      <c r="I39" s="21">
        <f t="shared" si="94"/>
        <v>86.732572877059567</v>
      </c>
      <c r="J39" s="21">
        <f t="shared" si="94"/>
        <v>88</v>
      </c>
      <c r="K39" s="48">
        <f t="shared" si="78"/>
        <v>0.91388644089135096</v>
      </c>
      <c r="L39" s="22">
        <f t="shared" si="90"/>
        <v>0.88632153651165058</v>
      </c>
      <c r="M39" s="23">
        <f t="shared" si="90"/>
        <v>1.4613046527940154E-2</v>
      </c>
    </row>
    <row r="40" spans="1:13" ht="23" customHeight="1">
      <c r="A40" s="69" t="s">
        <v>99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1:13" ht="20" customHeight="1">
      <c r="A41" s="24"/>
      <c r="B41" s="70" t="s">
        <v>12</v>
      </c>
      <c r="C41" s="71"/>
      <c r="D41" s="71"/>
      <c r="E41" s="71"/>
      <c r="F41" s="72"/>
      <c r="G41" s="73"/>
      <c r="H41" s="70" t="s">
        <v>101</v>
      </c>
      <c r="I41" s="71"/>
      <c r="J41" s="71"/>
      <c r="K41" s="71"/>
      <c r="L41" s="72"/>
      <c r="M41" s="73"/>
    </row>
    <row r="42" spans="1:13" ht="24" customHeight="1">
      <c r="A42" s="24"/>
      <c r="B42" s="40" t="s">
        <v>85</v>
      </c>
      <c r="C42" s="41" t="s">
        <v>94</v>
      </c>
      <c r="D42" s="42" t="s">
        <v>95</v>
      </c>
      <c r="E42" s="43" t="s">
        <v>96</v>
      </c>
      <c r="F42" s="43" t="s">
        <v>97</v>
      </c>
      <c r="G42" s="44" t="s">
        <v>98</v>
      </c>
      <c r="H42" s="40" t="s">
        <v>85</v>
      </c>
      <c r="I42" s="41" t="s">
        <v>94</v>
      </c>
      <c r="J42" s="42" t="s">
        <v>95</v>
      </c>
      <c r="K42" s="43" t="s">
        <v>96</v>
      </c>
      <c r="L42" s="41" t="s">
        <v>97</v>
      </c>
      <c r="M42" s="44" t="s">
        <v>98</v>
      </c>
    </row>
    <row r="43" spans="1:13">
      <c r="A43" s="24"/>
      <c r="B43" s="13"/>
      <c r="C43" s="6"/>
      <c r="D43" s="6"/>
      <c r="E43" s="6"/>
      <c r="F43" s="6"/>
      <c r="G43" s="14"/>
      <c r="H43" s="13"/>
      <c r="I43" s="6"/>
      <c r="J43" s="6"/>
      <c r="K43" s="6"/>
      <c r="L43" s="6"/>
      <c r="M43" s="14"/>
    </row>
    <row r="44" spans="1:13">
      <c r="A44" s="25" t="s">
        <v>40</v>
      </c>
      <c r="B44" s="26">
        <f>+H25/B25</f>
        <v>0.24715273540776897</v>
      </c>
      <c r="C44" s="7">
        <f>+I25/C25</f>
        <v>0.35021597357499795</v>
      </c>
      <c r="D44" s="7">
        <f>+J25/D25</f>
        <v>0.36026459679577871</v>
      </c>
      <c r="E44" s="8"/>
      <c r="F44" s="8"/>
      <c r="G44" s="16"/>
      <c r="H44" s="15">
        <f>+H123*H$160</f>
        <v>8273.9951760733238</v>
      </c>
      <c r="I44" s="9">
        <f t="shared" ref="I44:J44" si="95">+I123*I$160</f>
        <v>9021.2201098436835</v>
      </c>
      <c r="J44" s="9">
        <f t="shared" si="95"/>
        <v>9862</v>
      </c>
      <c r="K44" s="45">
        <f>+J44/H44-1</f>
        <v>0.19192721171978167</v>
      </c>
      <c r="L44" s="8">
        <f>+I44/H44-1</f>
        <v>9.0310051899858301E-2</v>
      </c>
      <c r="M44" s="16">
        <f>+J44/I44-1</f>
        <v>9.320024120006587E-2</v>
      </c>
    </row>
    <row r="45" spans="1:13">
      <c r="A45" s="24"/>
      <c r="B45" s="17"/>
      <c r="C45" s="10"/>
      <c r="D45" s="10"/>
      <c r="E45" s="10"/>
      <c r="F45" s="10"/>
      <c r="G45" s="18"/>
      <c r="H45" s="17"/>
      <c r="I45" s="10"/>
      <c r="J45" s="10"/>
      <c r="K45" s="10"/>
      <c r="L45" s="10"/>
      <c r="M45" s="18"/>
    </row>
    <row r="46" spans="1:13">
      <c r="A46" s="24" t="s">
        <v>70</v>
      </c>
      <c r="B46" s="27">
        <f t="shared" ref="B46:B50" si="96">+H27/B27</f>
        <v>0.19372146118721462</v>
      </c>
      <c r="C46" s="11">
        <f t="shared" ref="C46:C50" si="97">+I27/C27</f>
        <v>0.32827747136190072</v>
      </c>
      <c r="D46" s="11">
        <f t="shared" ref="D46:D50" si="98">+J27/D27</f>
        <v>0.34986642920747996</v>
      </c>
      <c r="E46" s="12"/>
      <c r="F46" s="12"/>
      <c r="G46" s="19"/>
      <c r="H46" s="17">
        <f t="shared" ref="H46:J46" si="99">+H125*H$160</f>
        <v>3270.4563434635793</v>
      </c>
      <c r="I46" s="10">
        <f t="shared" si="99"/>
        <v>3676.8415716096324</v>
      </c>
      <c r="J46" s="10">
        <f t="shared" si="99"/>
        <v>3892</v>
      </c>
      <c r="K46" s="46">
        <f t="shared" ref="K46:K58" si="100">+J46/H46-1</f>
        <v>0.19004799063551303</v>
      </c>
      <c r="L46" s="12">
        <f>+I46/H46-1</f>
        <v>0.12425948719916891</v>
      </c>
      <c r="M46" s="19">
        <f>+J46/I46-1</f>
        <v>5.8517187700360074E-2</v>
      </c>
    </row>
    <row r="47" spans="1:13">
      <c r="A47" s="24" t="s">
        <v>71</v>
      </c>
      <c r="B47" s="27">
        <f t="shared" si="96"/>
        <v>0.46770025839793283</v>
      </c>
      <c r="C47" s="11">
        <f t="shared" si="97"/>
        <v>0.59006499535747448</v>
      </c>
      <c r="D47" s="11">
        <f t="shared" si="98"/>
        <v>0.54382597568777991</v>
      </c>
      <c r="E47" s="12"/>
      <c r="F47" s="12"/>
      <c r="G47" s="19"/>
      <c r="H47" s="17">
        <f t="shared" ref="H47:J47" si="101">+H126*H$160</f>
        <v>1876.9165460684999</v>
      </c>
      <c r="I47" s="10">
        <f t="shared" si="101"/>
        <v>1948.3852978453738</v>
      </c>
      <c r="J47" s="10">
        <f t="shared" si="101"/>
        <v>2100</v>
      </c>
      <c r="K47" s="46">
        <f t="shared" si="100"/>
        <v>0.11885635213711754</v>
      </c>
      <c r="L47" s="12">
        <f t="shared" ref="L47:L50" si="102">+I47/H47-1</f>
        <v>3.8077746145174451E-2</v>
      </c>
      <c r="M47" s="19">
        <f t="shared" ref="M47:M50" si="103">+J47/I47-1</f>
        <v>7.781556467413786E-2</v>
      </c>
    </row>
    <row r="48" spans="1:13">
      <c r="A48" s="24" t="s">
        <v>72</v>
      </c>
      <c r="B48" s="27">
        <f t="shared" si="96"/>
        <v>0.5718725718725719</v>
      </c>
      <c r="C48" s="11">
        <f t="shared" si="97"/>
        <v>0.6465984346779049</v>
      </c>
      <c r="D48" s="11">
        <f t="shared" si="98"/>
        <v>0.68265895953757227</v>
      </c>
      <c r="E48" s="12"/>
      <c r="F48" s="12"/>
      <c r="G48" s="19"/>
      <c r="H48" s="17">
        <f t="shared" ref="H48:J48" si="104">+H127*H$160</f>
        <v>663.75880366618424</v>
      </c>
      <c r="I48" s="10">
        <f t="shared" si="104"/>
        <v>684.56780735107725</v>
      </c>
      <c r="J48" s="10">
        <f t="shared" si="104"/>
        <v>717</v>
      </c>
      <c r="K48" s="46">
        <f t="shared" si="100"/>
        <v>8.0211661283805302E-2</v>
      </c>
      <c r="L48" s="12">
        <f t="shared" si="102"/>
        <v>3.1350248870458897E-2</v>
      </c>
      <c r="M48" s="19">
        <f t="shared" si="103"/>
        <v>4.7376158067406804E-2</v>
      </c>
    </row>
    <row r="49" spans="1:13">
      <c r="A49" s="24" t="s">
        <v>102</v>
      </c>
      <c r="B49" s="27">
        <f t="shared" si="96"/>
        <v>0.26225490196078433</v>
      </c>
      <c r="C49" s="11">
        <f t="shared" si="97"/>
        <v>0.40128068303094983</v>
      </c>
      <c r="D49" s="11">
        <f t="shared" si="98"/>
        <v>0.34268707482993199</v>
      </c>
      <c r="E49" s="12"/>
      <c r="F49" s="12"/>
      <c r="G49" s="19"/>
      <c r="H49" s="17">
        <f t="shared" ref="H49:J49" si="105">+H128*H$160</f>
        <v>393.77520501688377</v>
      </c>
      <c r="I49" s="10">
        <f t="shared" si="105"/>
        <v>468.76890578791716</v>
      </c>
      <c r="J49" s="10">
        <f t="shared" si="105"/>
        <v>550</v>
      </c>
      <c r="K49" s="46">
        <f t="shared" si="100"/>
        <v>0.39673598792594822</v>
      </c>
      <c r="L49" s="12">
        <f t="shared" si="102"/>
        <v>0.19044800133573148</v>
      </c>
      <c r="M49" s="19">
        <f t="shared" si="103"/>
        <v>0.17328601195411597</v>
      </c>
    </row>
    <row r="50" spans="1:13">
      <c r="A50" s="24" t="s">
        <v>10</v>
      </c>
      <c r="B50" s="27">
        <f t="shared" si="96"/>
        <v>0.20262390670553937</v>
      </c>
      <c r="C50" s="11">
        <f t="shared" si="97"/>
        <v>0.34583821805392728</v>
      </c>
      <c r="D50" s="11">
        <f t="shared" si="98"/>
        <v>0.3315276273022752</v>
      </c>
      <c r="E50" s="12"/>
      <c r="F50" s="12"/>
      <c r="G50" s="19"/>
      <c r="H50" s="17">
        <f t="shared" ref="H50:J50" si="106">+H129*H$160</f>
        <v>411.45972021225276</v>
      </c>
      <c r="I50" s="10">
        <f t="shared" si="106"/>
        <v>391.32910857625683</v>
      </c>
      <c r="J50" s="10">
        <f t="shared" si="106"/>
        <v>431</v>
      </c>
      <c r="K50" s="46">
        <f t="shared" si="100"/>
        <v>4.7490140171356998E-2</v>
      </c>
      <c r="L50" s="12">
        <f t="shared" si="102"/>
        <v>-4.8924865903305137E-2</v>
      </c>
      <c r="M50" s="19">
        <f t="shared" si="103"/>
        <v>0.10137475223367565</v>
      </c>
    </row>
    <row r="51" spans="1:13">
      <c r="A51" s="24"/>
      <c r="B51" s="17"/>
      <c r="C51" s="10"/>
      <c r="D51" s="10"/>
      <c r="E51" s="10"/>
      <c r="F51" s="10"/>
      <c r="G51" s="18"/>
      <c r="H51" s="17"/>
      <c r="I51" s="10"/>
      <c r="J51" s="10"/>
      <c r="K51" s="10"/>
      <c r="L51" s="10"/>
      <c r="M51" s="18"/>
    </row>
    <row r="52" spans="1:13">
      <c r="A52" s="24" t="s">
        <v>73</v>
      </c>
      <c r="B52" s="27">
        <f t="shared" ref="B52:B53" si="107">+H33/B33</f>
        <v>9.5854922279792754E-2</v>
      </c>
      <c r="C52" s="11">
        <f t="shared" ref="C52:C53" si="108">+I33/C33</f>
        <v>0.170316301703163</v>
      </c>
      <c r="D52" s="11">
        <f t="shared" ref="D52:D53" si="109">+J33/D33</f>
        <v>0.15189873417721519</v>
      </c>
      <c r="E52" s="12"/>
      <c r="F52" s="12"/>
      <c r="G52" s="19"/>
      <c r="H52" s="17">
        <f t="shared" ref="H52:J52" si="110">+H131*H$160</f>
        <v>130.86541244573084</v>
      </c>
      <c r="I52" s="10">
        <f t="shared" si="110"/>
        <v>149.71694127587662</v>
      </c>
      <c r="J52" s="10">
        <f t="shared" si="110"/>
        <v>158</v>
      </c>
      <c r="K52" s="46">
        <f t="shared" si="100"/>
        <v>0.20734728181536677</v>
      </c>
      <c r="L52" s="12">
        <f t="shared" ref="L52:L58" si="111">+I52/H52-1</f>
        <v>0.14405279804519333</v>
      </c>
      <c r="M52" s="19">
        <f t="shared" ref="M52:M58" si="112">+J52/I52-1</f>
        <v>5.5324792595519146E-2</v>
      </c>
    </row>
    <row r="53" spans="1:13">
      <c r="A53" s="24" t="s">
        <v>15</v>
      </c>
      <c r="B53" s="27">
        <f t="shared" si="107"/>
        <v>9.1743119266055051E-2</v>
      </c>
      <c r="C53" s="11">
        <f t="shared" si="108"/>
        <v>0.16129032258064516</v>
      </c>
      <c r="D53" s="11">
        <f t="shared" si="109"/>
        <v>0.14685314685314685</v>
      </c>
      <c r="E53" s="12"/>
      <c r="F53" s="12"/>
      <c r="G53" s="19"/>
      <c r="H53" s="17">
        <f t="shared" ref="H53:J53" si="113">+H132*H$160</f>
        <v>44.800771828268211</v>
      </c>
      <c r="I53" s="10">
        <f t="shared" si="113"/>
        <v>48.528939585973802</v>
      </c>
      <c r="J53" s="10">
        <f t="shared" si="113"/>
        <v>57</v>
      </c>
      <c r="K53" s="46">
        <f t="shared" si="100"/>
        <v>0.27229950900163669</v>
      </c>
      <c r="L53" s="12">
        <f t="shared" si="111"/>
        <v>8.3216596624641426E-2</v>
      </c>
      <c r="M53" s="19">
        <f t="shared" si="112"/>
        <v>0.17455688268273151</v>
      </c>
    </row>
    <row r="54" spans="1:13">
      <c r="A54" s="24" t="s">
        <v>16</v>
      </c>
      <c r="B54" s="27">
        <f t="shared" ref="B54" si="114">+H35/B35</f>
        <v>9.5522388059701493E-2</v>
      </c>
      <c r="C54" s="11">
        <f t="shared" ref="C54" si="115">+I35/C35</f>
        <v>0.18037135278514591</v>
      </c>
      <c r="D54" s="11">
        <f t="shared" ref="D54" si="116">+J35/D35</f>
        <v>0.14888888888888888</v>
      </c>
      <c r="E54" s="12"/>
      <c r="F54" s="12"/>
      <c r="G54" s="19"/>
      <c r="H54" s="17">
        <f t="shared" ref="H54:J54" si="117">+H133*H$160</f>
        <v>115.53883260974433</v>
      </c>
      <c r="I54" s="10">
        <f t="shared" si="117"/>
        <v>130.09885931558935</v>
      </c>
      <c r="J54" s="10">
        <f t="shared" si="117"/>
        <v>143</v>
      </c>
      <c r="K54" s="46">
        <f t="shared" si="100"/>
        <v>0.237679114198871</v>
      </c>
      <c r="L54" s="12">
        <f t="shared" si="111"/>
        <v>0.12601846822379148</v>
      </c>
      <c r="M54" s="19">
        <f t="shared" si="112"/>
        <v>9.9164133738601778E-2</v>
      </c>
    </row>
    <row r="55" spans="1:13">
      <c r="A55" s="24" t="s">
        <v>103</v>
      </c>
      <c r="B55" s="27">
        <f t="shared" ref="B55:D58" si="118">+H36/B36</f>
        <v>0.11583577712609971</v>
      </c>
      <c r="C55" s="11">
        <f t="shared" si="118"/>
        <v>0.18783783783783783</v>
      </c>
      <c r="D55" s="11">
        <f t="shared" si="118"/>
        <v>0.1718931475029036</v>
      </c>
      <c r="E55" s="12"/>
      <c r="F55" s="12"/>
      <c r="G55" s="19"/>
      <c r="H55" s="17">
        <f t="shared" ref="H55:J55" si="119">+H134*H$160</f>
        <v>343.07959479015921</v>
      </c>
      <c r="I55" s="10">
        <f t="shared" si="119"/>
        <v>358.28812843261511</v>
      </c>
      <c r="J55" s="10">
        <f t="shared" si="119"/>
        <v>370</v>
      </c>
      <c r="K55" s="46">
        <f t="shared" si="100"/>
        <v>7.8466937756255462E-2</v>
      </c>
      <c r="L55" s="12">
        <f t="shared" si="111"/>
        <v>4.4329461365249845E-2</v>
      </c>
      <c r="M55" s="19">
        <f t="shared" si="112"/>
        <v>3.2688416494903727E-2</v>
      </c>
    </row>
    <row r="56" spans="1:13">
      <c r="A56" s="24" t="s">
        <v>19</v>
      </c>
      <c r="B56" s="27">
        <f t="shared" si="118"/>
        <v>0.11077844311377245</v>
      </c>
      <c r="C56" s="11">
        <f t="shared" si="118"/>
        <v>0.13060428849902533</v>
      </c>
      <c r="D56" s="11">
        <f t="shared" si="118"/>
        <v>0.1391941391941392</v>
      </c>
      <c r="E56" s="12"/>
      <c r="F56" s="12"/>
      <c r="G56" s="19"/>
      <c r="H56" s="17">
        <f t="shared" ref="H56:J56" si="120">+H135*H$160</f>
        <v>101.39122045344911</v>
      </c>
      <c r="I56" s="10">
        <f t="shared" si="120"/>
        <v>108.41571609632446</v>
      </c>
      <c r="J56" s="10">
        <f t="shared" si="120"/>
        <v>179</v>
      </c>
      <c r="K56" s="46">
        <f t="shared" si="100"/>
        <v>0.76543885357591446</v>
      </c>
      <c r="L56" s="12">
        <f t="shared" si="111"/>
        <v>6.9281103545848488E-2</v>
      </c>
      <c r="M56" s="19">
        <f t="shared" si="112"/>
        <v>0.65105213935001172</v>
      </c>
    </row>
    <row r="57" spans="1:13">
      <c r="A57" s="24" t="s">
        <v>38</v>
      </c>
      <c r="B57" s="27">
        <f t="shared" si="118"/>
        <v>0.10531544957774466</v>
      </c>
      <c r="C57" s="11">
        <f t="shared" si="118"/>
        <v>0.18227009113504558</v>
      </c>
      <c r="D57" s="11">
        <f t="shared" si="118"/>
        <v>0.1594153636981645</v>
      </c>
      <c r="E57" s="12"/>
      <c r="F57" s="12"/>
      <c r="G57" s="19"/>
      <c r="H57" s="17">
        <f t="shared" ref="H57:J57" si="121">+H136*H$160</f>
        <v>773.40279787747227</v>
      </c>
      <c r="I57" s="10">
        <f t="shared" si="121"/>
        <v>878.68356569497246</v>
      </c>
      <c r="J57" s="10">
        <f t="shared" si="121"/>
        <v>975</v>
      </c>
      <c r="K57" s="46">
        <f t="shared" si="100"/>
        <v>0.26066262324857292</v>
      </c>
      <c r="L57" s="12">
        <f t="shared" si="111"/>
        <v>0.136126696343009</v>
      </c>
      <c r="M57" s="19">
        <f t="shared" si="112"/>
        <v>0.10961447108533151</v>
      </c>
    </row>
    <row r="58" spans="1:13">
      <c r="A58" s="24" t="s">
        <v>39</v>
      </c>
      <c r="B58" s="27">
        <f t="shared" si="118"/>
        <v>8.9861751152073732E-2</v>
      </c>
      <c r="C58" s="11">
        <f t="shared" si="118"/>
        <v>0.17573221757322174</v>
      </c>
      <c r="D58" s="11">
        <f t="shared" si="118"/>
        <v>0.15942028985507245</v>
      </c>
      <c r="E58" s="12"/>
      <c r="F58" s="12"/>
      <c r="G58" s="19"/>
      <c r="H58" s="37">
        <f t="shared" ref="H58:J58" si="122">+H137*H$160</f>
        <v>124.97057404727448</v>
      </c>
      <c r="I58" s="38">
        <f t="shared" si="122"/>
        <v>147.65188001689901</v>
      </c>
      <c r="J58" s="39">
        <f t="shared" si="122"/>
        <v>154</v>
      </c>
      <c r="K58" s="46">
        <f t="shared" si="100"/>
        <v>0.23229009047957261</v>
      </c>
      <c r="L58" s="12">
        <f t="shared" si="111"/>
        <v>0.18149317263313947</v>
      </c>
      <c r="M58" s="19">
        <f t="shared" si="112"/>
        <v>4.2993831046204356E-2</v>
      </c>
    </row>
    <row r="59" spans="1:13">
      <c r="A59" s="24"/>
      <c r="B59" s="27"/>
      <c r="C59" s="11"/>
      <c r="D59" s="11"/>
      <c r="E59" s="12"/>
      <c r="F59" s="12"/>
      <c r="G59" s="19"/>
      <c r="H59" s="37"/>
      <c r="I59" s="38"/>
      <c r="J59" s="39"/>
      <c r="K59" s="39"/>
      <c r="L59" s="12"/>
      <c r="M59" s="19"/>
    </row>
    <row r="60" spans="1:13" ht="13" customHeight="1">
      <c r="A60" s="24"/>
      <c r="B60" s="74" t="s">
        <v>76</v>
      </c>
      <c r="C60" s="75"/>
      <c r="D60" s="75"/>
      <c r="E60" s="75"/>
      <c r="F60" s="76"/>
      <c r="G60" s="77"/>
      <c r="H60" s="74" t="s">
        <v>13</v>
      </c>
      <c r="I60" s="75"/>
      <c r="J60" s="75"/>
      <c r="K60" s="75"/>
      <c r="L60" s="76"/>
      <c r="M60" s="77"/>
    </row>
    <row r="61" spans="1:13">
      <c r="A61" s="24" t="s">
        <v>107</v>
      </c>
      <c r="B61" s="15">
        <f>+B140*B$160</f>
        <v>5101.3931500241197</v>
      </c>
      <c r="C61" s="9">
        <f t="shared" ref="C61:D61" si="123">+C140*C$160</f>
        <v>5919.4980988593152</v>
      </c>
      <c r="D61" s="9">
        <f t="shared" si="123"/>
        <v>6628</v>
      </c>
      <c r="E61" s="45">
        <f>+D61/B61-1</f>
        <v>0.29925293053891799</v>
      </c>
      <c r="F61" s="8">
        <f>+C61/B61-1</f>
        <v>0.16036892761957144</v>
      </c>
      <c r="G61" s="16">
        <f>+D61/C61-1</f>
        <v>0.11968952254198939</v>
      </c>
      <c r="H61" s="15">
        <f>+H140*H$160</f>
        <v>17860.181379643029</v>
      </c>
      <c r="I61" s="9">
        <f t="shared" ref="I61:J61" si="124">+I140*I$160</f>
        <v>21029.55133079848</v>
      </c>
      <c r="J61" s="9">
        <f t="shared" si="124"/>
        <v>23244</v>
      </c>
      <c r="K61" s="45">
        <f>+J61/H61-1</f>
        <v>0.30144255010161469</v>
      </c>
      <c r="L61" s="8">
        <f>+I61/H61-1</f>
        <v>0.17745452208945012</v>
      </c>
      <c r="M61" s="16">
        <f>+J61/I61-1</f>
        <v>0.10530175534265362</v>
      </c>
    </row>
    <row r="62" spans="1:13">
      <c r="A62" s="24"/>
      <c r="B62" s="17"/>
      <c r="C62" s="10"/>
      <c r="D62" s="10"/>
      <c r="E62" s="10"/>
      <c r="F62" s="10"/>
      <c r="G62" s="18"/>
      <c r="H62" s="17"/>
      <c r="I62" s="10"/>
      <c r="J62" s="10"/>
      <c r="K62" s="10"/>
      <c r="L62" s="10"/>
      <c r="M62" s="18"/>
    </row>
    <row r="63" spans="1:13">
      <c r="A63" s="24" t="s">
        <v>108</v>
      </c>
      <c r="B63" s="17">
        <f t="shared" ref="B63:D63" si="125">+B142*B$160</f>
        <v>1098.7978774722624</v>
      </c>
      <c r="C63" s="10">
        <f t="shared" si="125"/>
        <v>1390.8187579214195</v>
      </c>
      <c r="D63" s="10">
        <f t="shared" si="125"/>
        <v>1787</v>
      </c>
      <c r="E63" s="46">
        <f t="shared" ref="E63:E75" si="126">+D63/B63-1</f>
        <v>0.62632276293699918</v>
      </c>
      <c r="F63" s="12">
        <f>+C63/B63-1</f>
        <v>0.26576396481665832</v>
      </c>
      <c r="G63" s="19">
        <f>+D63/C63-1</f>
        <v>0.2848546870842279</v>
      </c>
      <c r="H63" s="17">
        <f t="shared" ref="H63:J63" si="127">+H142*H$160</f>
        <v>5471.5890014471779</v>
      </c>
      <c r="I63" s="10">
        <f t="shared" si="127"/>
        <v>7198.8035487959442</v>
      </c>
      <c r="J63" s="10">
        <f t="shared" si="127"/>
        <v>8133</v>
      </c>
      <c r="K63" s="46">
        <f t="shared" ref="K63:K75" si="128">+J63/H63-1</f>
        <v>0.48640550265177196</v>
      </c>
      <c r="L63" s="12">
        <f>+I63/H63-1</f>
        <v>0.31566964311316803</v>
      </c>
      <c r="M63" s="19">
        <f>+J63/I63-1</f>
        <v>0.12977107166097168</v>
      </c>
    </row>
    <row r="64" spans="1:13">
      <c r="A64" s="24" t="s">
        <v>0</v>
      </c>
      <c r="B64" s="17">
        <f t="shared" ref="B64:D64" si="129">+B143*B$160</f>
        <v>90.78051133622769</v>
      </c>
      <c r="C64" s="10">
        <f t="shared" si="129"/>
        <v>125.96873679763414</v>
      </c>
      <c r="D64" s="10">
        <f t="shared" si="129"/>
        <v>162</v>
      </c>
      <c r="E64" s="46">
        <f t="shared" si="126"/>
        <v>0.78452398665164624</v>
      </c>
      <c r="F64" s="12">
        <f t="shared" ref="F64:F67" si="130">+C64/B64-1</f>
        <v>0.38761871841719753</v>
      </c>
      <c r="G64" s="19">
        <f t="shared" ref="G64:G67" si="131">+D64/C64-1</f>
        <v>0.28603337715650246</v>
      </c>
      <c r="H64" s="17">
        <f t="shared" ref="H64:J64" si="132">+H143*H$160</f>
        <v>451.54462132175593</v>
      </c>
      <c r="I64" s="10">
        <f t="shared" si="132"/>
        <v>597.83523447401774</v>
      </c>
      <c r="J64" s="10">
        <f t="shared" si="132"/>
        <v>387</v>
      </c>
      <c r="K64" s="46">
        <f t="shared" si="128"/>
        <v>-0.14294184511116903</v>
      </c>
      <c r="L64" s="12">
        <f t="shared" ref="L64:L67" si="133">+I64/H64-1</f>
        <v>0.32397819892980162</v>
      </c>
      <c r="M64" s="19">
        <f t="shared" ref="M64:M67" si="134">+J64/I64-1</f>
        <v>-0.35266445053127893</v>
      </c>
    </row>
    <row r="65" spans="1:13">
      <c r="A65" s="24" t="s">
        <v>1</v>
      </c>
      <c r="B65" s="17">
        <f t="shared" ref="B65:D65" si="135">+B144*B$160</f>
        <v>87.243608297153884</v>
      </c>
      <c r="C65" s="10">
        <f t="shared" si="135"/>
        <v>131.13138994507815</v>
      </c>
      <c r="D65" s="10">
        <f t="shared" si="135"/>
        <v>151</v>
      </c>
      <c r="E65" s="46">
        <f t="shared" si="126"/>
        <v>0.73078581855177593</v>
      </c>
      <c r="F65" s="12">
        <f t="shared" si="130"/>
        <v>0.50304867605247838</v>
      </c>
      <c r="G65" s="19">
        <f t="shared" si="131"/>
        <v>0.1515168112169285</v>
      </c>
      <c r="H65" s="17">
        <f t="shared" ref="H65:J65" si="136">+H144*H$160</f>
        <v>203.96140858658947</v>
      </c>
      <c r="I65" s="10">
        <f t="shared" si="136"/>
        <v>280.84833122095478</v>
      </c>
      <c r="J65" s="10">
        <f t="shared" si="136"/>
        <v>184</v>
      </c>
      <c r="K65" s="46">
        <f t="shared" si="128"/>
        <v>-9.7868556237760473E-2</v>
      </c>
      <c r="L65" s="12">
        <f t="shared" si="133"/>
        <v>0.37696799197051956</v>
      </c>
      <c r="M65" s="19">
        <f t="shared" si="134"/>
        <v>-0.34484211033022039</v>
      </c>
    </row>
    <row r="66" spans="1:13">
      <c r="A66" s="24" t="s">
        <v>2</v>
      </c>
      <c r="B66" s="17">
        <f t="shared" ref="B66:D66" si="137">+B145*B$160</f>
        <v>215.75108538350219</v>
      </c>
      <c r="C66" s="10">
        <f t="shared" si="137"/>
        <v>173.46514575411913</v>
      </c>
      <c r="D66" s="10">
        <f t="shared" si="137"/>
        <v>202</v>
      </c>
      <c r="E66" s="46">
        <f t="shared" si="126"/>
        <v>-6.3735880443240078E-2</v>
      </c>
      <c r="F66" s="12">
        <f t="shared" si="130"/>
        <v>-0.19599409919175559</v>
      </c>
      <c r="G66" s="19">
        <f t="shared" si="131"/>
        <v>0.16449906476502218</v>
      </c>
      <c r="H66" s="17">
        <f t="shared" ref="H66:J66" si="138">+H145*H$160</f>
        <v>148.54992764109986</v>
      </c>
      <c r="I66" s="10">
        <f t="shared" si="138"/>
        <v>141.45669623996619</v>
      </c>
      <c r="J66" s="10">
        <f t="shared" si="138"/>
        <v>168</v>
      </c>
      <c r="K66" s="46">
        <f t="shared" si="128"/>
        <v>0.1309328968903436</v>
      </c>
      <c r="L66" s="12">
        <f t="shared" si="133"/>
        <v>-4.7749813909509831E-2</v>
      </c>
      <c r="M66" s="19">
        <f t="shared" si="134"/>
        <v>0.18764261053436404</v>
      </c>
    </row>
    <row r="67" spans="1:13">
      <c r="A67" s="24" t="s">
        <v>10</v>
      </c>
      <c r="B67" s="17">
        <f t="shared" ref="B67:D67" si="139">+B146*B$160</f>
        <v>280.59430776652198</v>
      </c>
      <c r="C67" s="10">
        <f t="shared" si="139"/>
        <v>299.43388255175324</v>
      </c>
      <c r="D67" s="10">
        <f t="shared" si="139"/>
        <v>398</v>
      </c>
      <c r="E67" s="46">
        <f t="shared" si="126"/>
        <v>0.41841794000742683</v>
      </c>
      <c r="F67" s="12">
        <f t="shared" si="130"/>
        <v>6.7141685571566745E-2</v>
      </c>
      <c r="G67" s="19">
        <f t="shared" si="131"/>
        <v>0.32917489700321712</v>
      </c>
      <c r="H67" s="17">
        <f t="shared" ref="H67:J67" si="140">+H146*H$160</f>
        <v>564.72551857211772</v>
      </c>
      <c r="I67" s="10">
        <f t="shared" si="140"/>
        <v>596.80270384452888</v>
      </c>
      <c r="J67" s="10">
        <f t="shared" si="140"/>
        <v>705</v>
      </c>
      <c r="K67" s="46">
        <f t="shared" si="128"/>
        <v>0.24839409025212777</v>
      </c>
      <c r="L67" s="12">
        <f t="shared" si="133"/>
        <v>5.6801373795745569E-2</v>
      </c>
      <c r="M67" s="19">
        <f t="shared" si="134"/>
        <v>0.18129491615650806</v>
      </c>
    </row>
    <row r="68" spans="1:13">
      <c r="A68" s="24"/>
      <c r="B68" s="17"/>
      <c r="C68" s="10"/>
      <c r="D68" s="10"/>
      <c r="E68" s="10"/>
      <c r="F68" s="10"/>
      <c r="G68" s="18"/>
      <c r="H68" s="17"/>
      <c r="I68" s="10"/>
      <c r="J68" s="10"/>
      <c r="K68" s="10"/>
      <c r="L68" s="10"/>
      <c r="M68" s="18"/>
    </row>
    <row r="69" spans="1:13">
      <c r="A69" s="24" t="s">
        <v>3</v>
      </c>
      <c r="B69" s="17">
        <f t="shared" ref="B69:D69" si="141">+B148*B$160</f>
        <v>0</v>
      </c>
      <c r="C69" s="10">
        <f t="shared" si="141"/>
        <v>0</v>
      </c>
      <c r="D69" s="10">
        <f t="shared" si="141"/>
        <v>0</v>
      </c>
      <c r="E69" s="46"/>
      <c r="F69" s="12"/>
      <c r="G69" s="19"/>
      <c r="H69" s="17">
        <f t="shared" ref="H69:J69" si="142">+H148*H$160</f>
        <v>2843.6700434153399</v>
      </c>
      <c r="I69" s="10">
        <f t="shared" si="142"/>
        <v>2508.0168990283059</v>
      </c>
      <c r="J69" s="10">
        <f t="shared" si="142"/>
        <v>2508</v>
      </c>
      <c r="K69" s="46">
        <f t="shared" si="128"/>
        <v>-0.11804113638029157</v>
      </c>
      <c r="L69" s="12">
        <f t="shared" ref="L69:L73" si="143">+I69/H69-1</f>
        <v>-0.11803519369775539</v>
      </c>
      <c r="M69" s="19">
        <f t="shared" ref="M69:M73" si="144">+J69/I69-1</f>
        <v>-6.7380041627318477E-6</v>
      </c>
    </row>
    <row r="70" spans="1:13">
      <c r="A70" s="24" t="s">
        <v>4</v>
      </c>
      <c r="B70" s="17">
        <f t="shared" ref="B70:D70" si="145">+B149*B$160</f>
        <v>0</v>
      </c>
      <c r="C70" s="10">
        <f t="shared" si="145"/>
        <v>0</v>
      </c>
      <c r="D70" s="10">
        <f t="shared" si="145"/>
        <v>0</v>
      </c>
      <c r="E70" s="46"/>
      <c r="F70" s="12"/>
      <c r="G70" s="19"/>
      <c r="H70" s="17">
        <f t="shared" ref="H70:J70" si="146">+H149*H$160</f>
        <v>733.31789676796916</v>
      </c>
      <c r="I70" s="10">
        <f t="shared" si="146"/>
        <v>953.02577101816644</v>
      </c>
      <c r="J70" s="10">
        <f t="shared" si="146"/>
        <v>1151</v>
      </c>
      <c r="K70" s="46">
        <f t="shared" si="128"/>
        <v>0.56957849395593119</v>
      </c>
      <c r="L70" s="12">
        <f t="shared" si="143"/>
        <v>0.29960795341084601</v>
      </c>
      <c r="M70" s="19">
        <f t="shared" si="144"/>
        <v>0.20773229329394471</v>
      </c>
    </row>
    <row r="71" spans="1:13">
      <c r="A71" s="24" t="s">
        <v>5</v>
      </c>
      <c r="B71" s="17">
        <f t="shared" ref="B71:D71" si="147">+B150*B$160</f>
        <v>30.653159671972986</v>
      </c>
      <c r="C71" s="10">
        <f t="shared" si="147"/>
        <v>47.496408956484998</v>
      </c>
      <c r="D71" s="10">
        <f t="shared" si="147"/>
        <v>59</v>
      </c>
      <c r="E71" s="46">
        <f t="shared" si="126"/>
        <v>0.9247607956691426</v>
      </c>
      <c r="F71" s="12">
        <f t="shared" ref="F71" si="148">+C71/B71-1</f>
        <v>0.54947840499171274</v>
      </c>
      <c r="G71" s="19">
        <f t="shared" ref="G71" si="149">+D71/C71-1</f>
        <v>0.24219917455347617</v>
      </c>
      <c r="H71" s="17">
        <f t="shared" ref="H71:J71" si="150">+H150*H$160</f>
        <v>1553.8794018330921</v>
      </c>
      <c r="I71" s="10">
        <f t="shared" si="150"/>
        <v>1113.0680185889312</v>
      </c>
      <c r="J71" s="10">
        <f t="shared" si="150"/>
        <v>1038</v>
      </c>
      <c r="K71" s="46">
        <f t="shared" si="128"/>
        <v>-0.33199449148017257</v>
      </c>
      <c r="L71" s="12">
        <f t="shared" si="143"/>
        <v>-0.28368442410919481</v>
      </c>
      <c r="M71" s="19">
        <f t="shared" si="144"/>
        <v>-6.744243598346944E-2</v>
      </c>
    </row>
    <row r="72" spans="1:13">
      <c r="A72" s="24" t="s">
        <v>14</v>
      </c>
      <c r="B72" s="17">
        <f t="shared" ref="B72:D72" si="151">+B151*B$160</f>
        <v>236.97250361794499</v>
      </c>
      <c r="C72" s="10">
        <f t="shared" si="151"/>
        <v>178.62779890156315</v>
      </c>
      <c r="D72" s="10">
        <f t="shared" si="151"/>
        <v>196</v>
      </c>
      <c r="E72" s="46">
        <f t="shared" si="126"/>
        <v>-0.1728998216772113</v>
      </c>
      <c r="F72" s="12">
        <f t="shared" ref="F72" si="152">+C72/B72-1</f>
        <v>-0.24620875344443816</v>
      </c>
      <c r="G72" s="19">
        <f t="shared" ref="G72" si="153">+D72/C72-1</f>
        <v>9.7253625724908588E-2</v>
      </c>
      <c r="H72" s="17">
        <f t="shared" ref="H72:J72" si="154">+H151*H$160</f>
        <v>248.76218041485771</v>
      </c>
      <c r="I72" s="10">
        <f t="shared" si="154"/>
        <v>203.40853400929447</v>
      </c>
      <c r="J72" s="10">
        <f t="shared" si="154"/>
        <v>735</v>
      </c>
      <c r="K72" s="46">
        <f t="shared" si="128"/>
        <v>1.9546291915203882</v>
      </c>
      <c r="L72" s="12">
        <f t="shared" si="143"/>
        <v>-0.18231728926771551</v>
      </c>
      <c r="M72" s="19">
        <f t="shared" si="144"/>
        <v>2.613417714157535</v>
      </c>
    </row>
    <row r="73" spans="1:13">
      <c r="A73" s="24" t="s">
        <v>6</v>
      </c>
      <c r="B73" s="17">
        <f t="shared" ref="B73:D73" si="155">+B152*B$160</f>
        <v>113.1808972503618</v>
      </c>
      <c r="C73" s="10">
        <f t="shared" si="155"/>
        <v>102.22053231939164</v>
      </c>
      <c r="D73" s="10">
        <f t="shared" si="155"/>
        <v>79</v>
      </c>
      <c r="E73" s="46">
        <f t="shared" si="126"/>
        <v>-0.30200235270049103</v>
      </c>
      <c r="F73" s="12">
        <f t="shared" ref="F73" si="156">+C73/B73-1</f>
        <v>-9.6839353612167334E-2</v>
      </c>
      <c r="G73" s="19">
        <f t="shared" ref="G73" si="157">+D73/C73-1</f>
        <v>-0.22716113673560479</v>
      </c>
      <c r="H73" s="17">
        <f t="shared" ref="H73:J73" si="158">+H152*H$160</f>
        <v>1162.462132175591</v>
      </c>
      <c r="I73" s="10">
        <f t="shared" si="158"/>
        <v>1098.6125897760878</v>
      </c>
      <c r="J73" s="10">
        <f t="shared" si="158"/>
        <v>1372</v>
      </c>
      <c r="K73" s="46">
        <f t="shared" si="128"/>
        <v>0.18025349989874595</v>
      </c>
      <c r="L73" s="12">
        <f t="shared" si="143"/>
        <v>-5.4926126737570691E-2</v>
      </c>
      <c r="M73" s="19">
        <f t="shared" si="144"/>
        <v>0.24884787664742869</v>
      </c>
    </row>
    <row r="74" spans="1:13">
      <c r="A74" s="24" t="s">
        <v>7</v>
      </c>
      <c r="B74" s="17">
        <f t="shared" ref="B74:D74" si="159">+B153*B$160</f>
        <v>54.23251326579836</v>
      </c>
      <c r="C74" s="10">
        <f t="shared" si="159"/>
        <v>61.951837769328264</v>
      </c>
      <c r="D74" s="10">
        <f t="shared" si="159"/>
        <v>66</v>
      </c>
      <c r="E74" s="46">
        <f t="shared" si="126"/>
        <v>0.21698213904504371</v>
      </c>
      <c r="F74" s="12">
        <f t="shared" ref="F74:G77" si="160">+C74/B74-1</f>
        <v>0.14233757645891876</v>
      </c>
      <c r="G74" s="19">
        <f t="shared" si="160"/>
        <v>6.5343698854337218E-2</v>
      </c>
      <c r="H74" s="17">
        <f t="shared" ref="H74:J74" si="161">+H153*H$160</f>
        <v>298.27882296189097</v>
      </c>
      <c r="I74" s="10">
        <f t="shared" si="161"/>
        <v>309.75918884664134</v>
      </c>
      <c r="J74" s="10">
        <f t="shared" si="161"/>
        <v>309</v>
      </c>
      <c r="K74" s="46">
        <f t="shared" si="128"/>
        <v>3.5943473732557907E-2</v>
      </c>
      <c r="L74" s="12">
        <f t="shared" ref="L74:M76" si="162">+I74/H74-1</f>
        <v>3.8488705871744466E-2</v>
      </c>
      <c r="M74" s="19">
        <f t="shared" si="162"/>
        <v>-2.4509001636662253E-3</v>
      </c>
    </row>
    <row r="75" spans="1:13">
      <c r="A75" s="24" t="s">
        <v>8</v>
      </c>
      <c r="B75" s="37">
        <f t="shared" ref="B75:D75" si="163">+B154*B$160</f>
        <v>2291.9131693198265</v>
      </c>
      <c r="C75" s="38">
        <f t="shared" si="163"/>
        <v>3016.0219687367976</v>
      </c>
      <c r="D75" s="39">
        <f t="shared" si="163"/>
        <v>3057</v>
      </c>
      <c r="E75" s="46">
        <f t="shared" si="126"/>
        <v>0.33382016427229178</v>
      </c>
      <c r="F75" s="12">
        <f t="shared" si="160"/>
        <v>0.31594076473318822</v>
      </c>
      <c r="G75" s="19">
        <f t="shared" si="160"/>
        <v>1.3586781425324101E-2</v>
      </c>
      <c r="H75" s="37">
        <f t="shared" ref="H75:J76" si="164">+H154*H$160</f>
        <v>4528.4148576941634</v>
      </c>
      <c r="I75" s="38">
        <f t="shared" si="164"/>
        <v>6325.2826362484157</v>
      </c>
      <c r="J75" s="39">
        <f t="shared" si="164"/>
        <v>6432</v>
      </c>
      <c r="K75" s="46">
        <f t="shared" si="128"/>
        <v>0.42036456511299591</v>
      </c>
      <c r="L75" s="12">
        <f t="shared" si="162"/>
        <v>0.39679840187371984</v>
      </c>
      <c r="M75" s="19">
        <f t="shared" si="162"/>
        <v>1.6871556559388656E-2</v>
      </c>
    </row>
    <row r="76" spans="1:13">
      <c r="A76" s="24" t="s">
        <v>9</v>
      </c>
      <c r="B76" s="37"/>
      <c r="C76" s="38"/>
      <c r="D76" s="39"/>
      <c r="E76" s="47"/>
      <c r="F76" s="31"/>
      <c r="G76" s="32"/>
      <c r="H76" s="37">
        <f t="shared" si="164"/>
        <v>122.61263868789194</v>
      </c>
      <c r="I76" s="38">
        <f t="shared" si="164"/>
        <v>115.64343050274609</v>
      </c>
      <c r="J76" s="39">
        <f t="shared" si="164"/>
        <v>122</v>
      </c>
      <c r="K76" s="47">
        <f t="shared" ref="K76" si="165">+J76/H76-1</f>
        <v>-4.9965378320533382E-3</v>
      </c>
      <c r="L76" s="31">
        <f t="shared" si="162"/>
        <v>-5.6839231744174823E-2</v>
      </c>
      <c r="M76" s="32">
        <f t="shared" si="162"/>
        <v>5.4966974514846889E-2</v>
      </c>
    </row>
    <row r="77" spans="1:13">
      <c r="A77" s="24" t="s">
        <v>80</v>
      </c>
      <c r="B77" s="20">
        <f t="shared" ref="B77:D77" si="166">+B156*B$160</f>
        <v>601.27351664254707</v>
      </c>
      <c r="C77" s="21">
        <f t="shared" si="166"/>
        <v>392.36163920574563</v>
      </c>
      <c r="D77" s="21">
        <f t="shared" si="166"/>
        <v>471</v>
      </c>
      <c r="E77" s="48">
        <f t="shared" ref="E77" si="167">+D77/B77-1</f>
        <v>-0.21666265524212958</v>
      </c>
      <c r="F77" s="22">
        <f t="shared" si="160"/>
        <v>-0.34744899227117976</v>
      </c>
      <c r="G77" s="23">
        <f t="shared" si="160"/>
        <v>0.20042316306314079</v>
      </c>
      <c r="H77" s="20"/>
      <c r="I77" s="21"/>
      <c r="J77" s="21"/>
      <c r="K77" s="48"/>
      <c r="L77" s="22"/>
      <c r="M77" s="23"/>
    </row>
    <row r="78" spans="1:13">
      <c r="A78" s="28" t="s">
        <v>79</v>
      </c>
      <c r="B78" s="2"/>
      <c r="C78" s="2"/>
      <c r="D78" s="2"/>
      <c r="E78" s="2"/>
      <c r="F78" s="3"/>
      <c r="G78" s="4"/>
    </row>
    <row r="79" spans="1:13" ht="16">
      <c r="A79" s="69" t="s">
        <v>11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</row>
    <row r="80" spans="1:13">
      <c r="A80" s="1"/>
      <c r="B80" s="70" t="s">
        <v>41</v>
      </c>
      <c r="C80" s="71"/>
      <c r="D80" s="71"/>
      <c r="E80" s="71"/>
      <c r="F80" s="72"/>
      <c r="G80" s="73"/>
      <c r="H80" s="70" t="s">
        <v>42</v>
      </c>
      <c r="I80" s="71"/>
      <c r="J80" s="71"/>
      <c r="K80" s="71"/>
      <c r="L80" s="72"/>
      <c r="M80" s="73"/>
    </row>
    <row r="81" spans="1:13" ht="33">
      <c r="A81" s="1"/>
      <c r="B81" s="40" t="s">
        <v>85</v>
      </c>
      <c r="C81" s="41" t="s">
        <v>94</v>
      </c>
      <c r="D81" s="42" t="s">
        <v>95</v>
      </c>
      <c r="E81" s="43" t="s">
        <v>96</v>
      </c>
      <c r="F81" s="43" t="s">
        <v>97</v>
      </c>
      <c r="G81" s="44" t="s">
        <v>98</v>
      </c>
      <c r="H81" s="40" t="s">
        <v>85</v>
      </c>
      <c r="I81" s="41" t="s">
        <v>94</v>
      </c>
      <c r="J81" s="42" t="s">
        <v>95</v>
      </c>
      <c r="K81" s="43" t="s">
        <v>96</v>
      </c>
      <c r="L81" s="41" t="s">
        <v>97</v>
      </c>
      <c r="M81" s="44" t="s">
        <v>98</v>
      </c>
    </row>
    <row r="82" spans="1:13">
      <c r="A82" s="1"/>
      <c r="B82" s="13"/>
      <c r="C82" s="6"/>
      <c r="D82" s="6"/>
      <c r="E82" s="6"/>
      <c r="F82" s="6"/>
      <c r="G82" s="14"/>
      <c r="H82" s="13"/>
      <c r="I82" s="6"/>
      <c r="J82" s="6"/>
      <c r="K82" s="6"/>
      <c r="L82" s="6"/>
      <c r="M82" s="14"/>
    </row>
    <row r="83" spans="1:13">
      <c r="A83" s="5" t="s">
        <v>107</v>
      </c>
      <c r="B83" s="15">
        <v>58629</v>
      </c>
      <c r="C83" s="9">
        <v>75518</v>
      </c>
      <c r="D83" s="9">
        <v>85576</v>
      </c>
      <c r="E83" s="9"/>
      <c r="F83" s="8">
        <f t="shared" ref="F83:G85" si="168">+C83/B83-1</f>
        <v>0.28806563304849142</v>
      </c>
      <c r="G83" s="16">
        <f t="shared" si="168"/>
        <v>0.1331867899043937</v>
      </c>
      <c r="H83" s="15">
        <v>31547</v>
      </c>
      <c r="I83" s="9">
        <v>40621</v>
      </c>
      <c r="J83" s="9">
        <v>45437</v>
      </c>
      <c r="K83" s="9"/>
      <c r="L83" s="8">
        <f>+I83/H83-1</f>
        <v>0.28763432339049677</v>
      </c>
      <c r="M83" s="16">
        <f>+J83/I83-1</f>
        <v>0.1185593658452524</v>
      </c>
    </row>
    <row r="84" spans="1:13">
      <c r="A84" s="49" t="s">
        <v>78</v>
      </c>
      <c r="B84" s="50">
        <v>40942</v>
      </c>
      <c r="C84" s="51">
        <v>54007</v>
      </c>
      <c r="D84" s="51">
        <v>62721</v>
      </c>
      <c r="E84" s="51"/>
      <c r="F84" s="52">
        <f t="shared" si="168"/>
        <v>0.31910996043183038</v>
      </c>
      <c r="G84" s="53">
        <f t="shared" si="168"/>
        <v>0.1613494547003167</v>
      </c>
      <c r="H84" s="17"/>
      <c r="I84" s="10"/>
      <c r="J84" s="10"/>
      <c r="K84" s="10"/>
      <c r="L84" s="10"/>
      <c r="M84" s="18"/>
    </row>
    <row r="85" spans="1:13">
      <c r="A85" s="1" t="s">
        <v>108</v>
      </c>
      <c r="B85" s="17">
        <v>18748</v>
      </c>
      <c r="C85" s="10">
        <v>24165</v>
      </c>
      <c r="D85" s="10">
        <v>29560</v>
      </c>
      <c r="E85" s="10"/>
      <c r="F85" s="12">
        <f t="shared" si="168"/>
        <v>0.28893748666524433</v>
      </c>
      <c r="G85" s="19">
        <f t="shared" si="168"/>
        <v>0.223256776329402</v>
      </c>
      <c r="H85" s="17">
        <v>13261</v>
      </c>
      <c r="I85" s="10">
        <v>16084</v>
      </c>
      <c r="J85" s="10">
        <v>19051</v>
      </c>
      <c r="K85" s="10"/>
      <c r="L85" s="12">
        <f>+I85/H85-1</f>
        <v>0.21287987331272151</v>
      </c>
      <c r="M85" s="19">
        <f>+J85/I85-1</f>
        <v>0.18446903755284749</v>
      </c>
    </row>
    <row r="86" spans="1:13">
      <c r="A86" s="1" t="s">
        <v>0</v>
      </c>
      <c r="B86" s="17">
        <v>7129</v>
      </c>
      <c r="C86" s="10">
        <v>9207</v>
      </c>
      <c r="D86" s="10">
        <v>9629</v>
      </c>
      <c r="E86" s="10"/>
      <c r="F86" s="12">
        <f t="shared" ref="F86:F89" si="169">+C86/B86-1</f>
        <v>0.29148548183475942</v>
      </c>
      <c r="G86" s="19">
        <f t="shared" ref="G86:G89" si="170">+D86/C86-1</f>
        <v>4.5834690995981253E-2</v>
      </c>
      <c r="H86" s="17">
        <v>6704</v>
      </c>
      <c r="I86" s="10">
        <v>8737</v>
      </c>
      <c r="J86" s="10">
        <v>9339</v>
      </c>
      <c r="K86" s="10"/>
      <c r="L86" s="12">
        <f t="shared" ref="L86:L89" si="171">+I86/H86-1</f>
        <v>0.30325178997613356</v>
      </c>
      <c r="M86" s="19">
        <f t="shared" ref="M86:M89" si="172">+J86/I86-1</f>
        <v>6.8902369234290939E-2</v>
      </c>
    </row>
    <row r="87" spans="1:13">
      <c r="A87" s="1" t="s">
        <v>1</v>
      </c>
      <c r="B87" s="17">
        <v>2851</v>
      </c>
      <c r="C87" s="10">
        <v>3795</v>
      </c>
      <c r="D87" s="10">
        <v>3961</v>
      </c>
      <c r="E87" s="10"/>
      <c r="F87" s="12">
        <f t="shared" si="169"/>
        <v>0.33111189056471413</v>
      </c>
      <c r="G87" s="19">
        <f t="shared" si="170"/>
        <v>4.3741765480895811E-2</v>
      </c>
      <c r="H87" s="17">
        <v>2586</v>
      </c>
      <c r="I87" s="10">
        <v>3398</v>
      </c>
      <c r="J87" s="10">
        <v>3628</v>
      </c>
      <c r="K87" s="10"/>
      <c r="L87" s="12">
        <f t="shared" si="171"/>
        <v>0.31399845320959008</v>
      </c>
      <c r="M87" s="19">
        <f t="shared" si="172"/>
        <v>6.7686874632136629E-2</v>
      </c>
    </row>
    <row r="88" spans="1:13">
      <c r="A88" s="1" t="s">
        <v>102</v>
      </c>
      <c r="B88" s="17">
        <v>1692</v>
      </c>
      <c r="C88" s="10">
        <v>2072</v>
      </c>
      <c r="D88" s="10">
        <v>2499</v>
      </c>
      <c r="E88" s="10"/>
      <c r="F88" s="12">
        <f t="shared" si="169"/>
        <v>0.22458628841607564</v>
      </c>
      <c r="G88" s="19">
        <f t="shared" si="170"/>
        <v>0.20608108108108114</v>
      </c>
      <c r="H88" s="17">
        <v>1364</v>
      </c>
      <c r="I88" s="10">
        <v>1767</v>
      </c>
      <c r="J88" s="10">
        <v>2129</v>
      </c>
      <c r="K88" s="10"/>
      <c r="L88" s="12">
        <f t="shared" si="171"/>
        <v>0.29545454545454541</v>
      </c>
      <c r="M88" s="19">
        <f t="shared" si="172"/>
        <v>0.20486700622524046</v>
      </c>
    </row>
    <row r="89" spans="1:13">
      <c r="A89" s="1" t="s">
        <v>10</v>
      </c>
      <c r="B89" s="17">
        <v>1922</v>
      </c>
      <c r="C89" s="10">
        <v>2391</v>
      </c>
      <c r="D89" s="10">
        <v>2753</v>
      </c>
      <c r="E89" s="10"/>
      <c r="F89" s="12">
        <f t="shared" si="169"/>
        <v>0.24401664932362133</v>
      </c>
      <c r="G89" s="19">
        <f t="shared" si="170"/>
        <v>0.15140108741112512</v>
      </c>
      <c r="H89" s="17">
        <v>1174</v>
      </c>
      <c r="I89" s="10">
        <v>1527</v>
      </c>
      <c r="J89" s="10">
        <v>1660</v>
      </c>
      <c r="K89" s="10"/>
      <c r="L89" s="12">
        <f t="shared" si="171"/>
        <v>0.30068143100511069</v>
      </c>
      <c r="M89" s="19">
        <f t="shared" si="172"/>
        <v>8.7098886705959444E-2</v>
      </c>
    </row>
    <row r="90" spans="1:13">
      <c r="A90" s="1"/>
      <c r="B90" s="17"/>
      <c r="C90" s="10"/>
      <c r="D90" s="10"/>
      <c r="E90" s="10"/>
      <c r="F90" s="10"/>
      <c r="G90" s="18"/>
      <c r="H90" s="17"/>
      <c r="I90" s="10"/>
      <c r="J90" s="10"/>
      <c r="K90" s="10"/>
      <c r="L90" s="10"/>
      <c r="M90" s="18"/>
    </row>
    <row r="91" spans="1:13">
      <c r="A91" s="1" t="s">
        <v>3</v>
      </c>
      <c r="B91" s="17">
        <v>2950</v>
      </c>
      <c r="C91" s="10">
        <v>3009</v>
      </c>
      <c r="D91" s="10">
        <v>3135</v>
      </c>
      <c r="E91" s="10"/>
      <c r="F91" s="12">
        <f t="shared" ref="F91:F100" si="173">+C91/B91-1</f>
        <v>2.0000000000000018E-2</v>
      </c>
      <c r="G91" s="19">
        <f t="shared" ref="G91:G100" si="174">+D91/C91-1</f>
        <v>4.1874376869391883E-2</v>
      </c>
      <c r="H91" s="17">
        <v>534</v>
      </c>
      <c r="I91" s="10">
        <v>626</v>
      </c>
      <c r="J91" s="10">
        <v>704</v>
      </c>
      <c r="K91" s="10"/>
      <c r="L91" s="12">
        <f t="shared" ref="L91:L95" si="175">+I91/H91-1</f>
        <v>0.17228464419475653</v>
      </c>
      <c r="M91" s="19">
        <f t="shared" ref="M91:M95" si="176">+J91/I91-1</f>
        <v>0.12460063897763574</v>
      </c>
    </row>
    <row r="92" spans="1:13">
      <c r="A92" s="1" t="s">
        <v>4</v>
      </c>
      <c r="B92" s="17">
        <v>749</v>
      </c>
      <c r="C92" s="10">
        <v>1111</v>
      </c>
      <c r="D92" s="10">
        <v>1371</v>
      </c>
      <c r="E92" s="10"/>
      <c r="F92" s="12">
        <f t="shared" si="173"/>
        <v>0.48331108144192259</v>
      </c>
      <c r="G92" s="19">
        <f t="shared" si="174"/>
        <v>0.23402340234023411</v>
      </c>
      <c r="H92" s="17">
        <v>157</v>
      </c>
      <c r="I92" s="10">
        <v>191</v>
      </c>
      <c r="J92" s="10">
        <v>221</v>
      </c>
      <c r="K92" s="10"/>
      <c r="L92" s="12">
        <f t="shared" si="175"/>
        <v>0.21656050955414008</v>
      </c>
      <c r="M92" s="19">
        <f t="shared" si="176"/>
        <v>0.15706806282722519</v>
      </c>
    </row>
    <row r="93" spans="1:13">
      <c r="A93" s="1" t="s">
        <v>5</v>
      </c>
      <c r="B93" s="17">
        <v>1803</v>
      </c>
      <c r="C93" s="10">
        <v>1679</v>
      </c>
      <c r="D93" s="10">
        <v>1754</v>
      </c>
      <c r="E93" s="10"/>
      <c r="F93" s="12">
        <f t="shared" si="173"/>
        <v>-6.877426511369944E-2</v>
      </c>
      <c r="G93" s="19">
        <f t="shared" si="174"/>
        <v>4.4669446098868359E-2</v>
      </c>
      <c r="H93" s="17">
        <v>465</v>
      </c>
      <c r="I93" s="10">
        <v>571</v>
      </c>
      <c r="J93" s="10">
        <v>660</v>
      </c>
      <c r="K93" s="10"/>
      <c r="L93" s="12">
        <f t="shared" si="175"/>
        <v>0.22795698924731189</v>
      </c>
      <c r="M93" s="19">
        <f t="shared" si="176"/>
        <v>0.15586690017513138</v>
      </c>
    </row>
    <row r="94" spans="1:13">
      <c r="A94" s="1" t="s">
        <v>17</v>
      </c>
      <c r="B94" s="17">
        <v>1096</v>
      </c>
      <c r="C94" s="10">
        <v>282</v>
      </c>
      <c r="D94" s="10">
        <v>915</v>
      </c>
      <c r="E94" s="10"/>
      <c r="F94" s="12">
        <f t="shared" si="173"/>
        <v>-0.74270072992700731</v>
      </c>
      <c r="G94" s="19">
        <f t="shared" si="174"/>
        <v>2.2446808510638299</v>
      </c>
      <c r="H94" s="17">
        <v>20</v>
      </c>
      <c r="I94" s="10">
        <v>29</v>
      </c>
      <c r="J94" s="10">
        <v>37</v>
      </c>
      <c r="K94" s="10"/>
      <c r="L94" s="12">
        <f t="shared" si="175"/>
        <v>0.44999999999999996</v>
      </c>
      <c r="M94" s="19">
        <f t="shared" si="176"/>
        <v>0.27586206896551735</v>
      </c>
    </row>
    <row r="95" spans="1:13">
      <c r="A95" s="1" t="s">
        <v>103</v>
      </c>
      <c r="B95" s="17">
        <v>7950</v>
      </c>
      <c r="C95" s="10">
        <v>10126</v>
      </c>
      <c r="D95" s="10">
        <v>10318</v>
      </c>
      <c r="E95" s="10"/>
      <c r="F95" s="12">
        <f t="shared" si="173"/>
        <v>0.2737106918238994</v>
      </c>
      <c r="G95" s="19">
        <f t="shared" si="174"/>
        <v>1.8961090262689995E-2</v>
      </c>
      <c r="H95" s="17">
        <v>1052</v>
      </c>
      <c r="I95" s="10">
        <v>1226</v>
      </c>
      <c r="J95" s="10">
        <v>1379</v>
      </c>
      <c r="K95" s="10"/>
      <c r="L95" s="12">
        <f t="shared" si="175"/>
        <v>0.16539923954372626</v>
      </c>
      <c r="M95" s="19">
        <f t="shared" si="176"/>
        <v>0.1247960848287113</v>
      </c>
    </row>
    <row r="96" spans="1:13">
      <c r="A96" s="1" t="s">
        <v>104</v>
      </c>
      <c r="B96" s="17">
        <v>5815</v>
      </c>
      <c r="C96" s="10">
        <v>7744</v>
      </c>
      <c r="D96" s="10">
        <v>7499</v>
      </c>
      <c r="E96" s="10"/>
      <c r="F96" s="12">
        <f t="shared" si="173"/>
        <v>0.33172828890799666</v>
      </c>
      <c r="G96" s="19">
        <f t="shared" si="174"/>
        <v>-3.1637396694214837E-2</v>
      </c>
      <c r="H96" s="17"/>
      <c r="I96" s="10"/>
      <c r="J96" s="10"/>
      <c r="K96" s="10"/>
      <c r="L96" s="12"/>
      <c r="M96" s="19"/>
    </row>
    <row r="97" spans="1:13">
      <c r="A97" s="1" t="s">
        <v>18</v>
      </c>
      <c r="B97" s="17">
        <f t="shared" ref="B97" si="177">+B95-B96</f>
        <v>2135</v>
      </c>
      <c r="C97" s="10">
        <f t="shared" ref="C97" si="178">+C95-C96</f>
        <v>2382</v>
      </c>
      <c r="D97" s="10">
        <f>+D95-D96</f>
        <v>2819</v>
      </c>
      <c r="E97" s="10"/>
      <c r="F97" s="12">
        <f t="shared" si="173"/>
        <v>0.11569086651053873</v>
      </c>
      <c r="G97" s="19">
        <f t="shared" si="174"/>
        <v>0.18345927791771621</v>
      </c>
      <c r="H97" s="17"/>
      <c r="I97" s="10"/>
      <c r="J97" s="10"/>
      <c r="K97" s="10"/>
      <c r="L97" s="12"/>
      <c r="M97" s="19"/>
    </row>
    <row r="98" spans="1:13">
      <c r="A98" s="1" t="s">
        <v>7</v>
      </c>
      <c r="B98" s="17">
        <v>706</v>
      </c>
      <c r="C98" s="10">
        <v>1008</v>
      </c>
      <c r="D98" s="10">
        <v>1162</v>
      </c>
      <c r="E98" s="10"/>
      <c r="F98" s="12">
        <f t="shared" si="173"/>
        <v>0.42776203966005655</v>
      </c>
      <c r="G98" s="19">
        <f t="shared" si="174"/>
        <v>0.15277777777777768</v>
      </c>
      <c r="H98" s="17">
        <v>457</v>
      </c>
      <c r="I98" s="10">
        <v>685</v>
      </c>
      <c r="J98" s="10">
        <v>801</v>
      </c>
      <c r="K98" s="10"/>
      <c r="L98" s="12">
        <f t="shared" ref="L98:L100" si="179">+I98/H98-1</f>
        <v>0.4989059080962801</v>
      </c>
      <c r="M98" s="19">
        <f t="shared" ref="M98:M100" si="180">+J98/I98-1</f>
        <v>0.16934306569343072</v>
      </c>
    </row>
    <row r="99" spans="1:13">
      <c r="A99" s="1" t="s">
        <v>8</v>
      </c>
      <c r="B99" s="17">
        <v>8079</v>
      </c>
      <c r="C99" s="10">
        <v>11682</v>
      </c>
      <c r="D99" s="10">
        <v>12768</v>
      </c>
      <c r="E99" s="10"/>
      <c r="F99" s="12">
        <f t="shared" si="173"/>
        <v>0.44597103601930943</v>
      </c>
      <c r="G99" s="19">
        <f t="shared" si="174"/>
        <v>9.2963533641499785E-2</v>
      </c>
      <c r="H99" s="17">
        <v>2881</v>
      </c>
      <c r="I99" s="10">
        <v>3705</v>
      </c>
      <c r="J99" s="10">
        <v>4386</v>
      </c>
      <c r="K99" s="10"/>
      <c r="L99" s="12">
        <f t="shared" si="179"/>
        <v>0.28601180145782723</v>
      </c>
      <c r="M99" s="19">
        <f t="shared" si="180"/>
        <v>0.18380566801619436</v>
      </c>
    </row>
    <row r="100" spans="1:13">
      <c r="A100" s="1" t="s">
        <v>9</v>
      </c>
      <c r="B100" s="17">
        <v>690</v>
      </c>
      <c r="C100" s="10">
        <v>812</v>
      </c>
      <c r="D100" s="10">
        <v>911</v>
      </c>
      <c r="E100" s="10"/>
      <c r="F100" s="12">
        <f t="shared" si="173"/>
        <v>0.17681159420289849</v>
      </c>
      <c r="G100" s="19">
        <f t="shared" si="174"/>
        <v>0.12192118226600979</v>
      </c>
      <c r="H100" s="17">
        <v>579</v>
      </c>
      <c r="I100" s="10">
        <v>705</v>
      </c>
      <c r="J100" s="10">
        <v>794</v>
      </c>
      <c r="K100" s="10"/>
      <c r="L100" s="12">
        <f t="shared" si="179"/>
        <v>0.21761658031088094</v>
      </c>
      <c r="M100" s="19">
        <f t="shared" si="180"/>
        <v>0.12624113475177312</v>
      </c>
    </row>
    <row r="101" spans="1:13">
      <c r="A101" s="1"/>
      <c r="B101" s="17"/>
      <c r="C101" s="10"/>
      <c r="D101" s="10"/>
      <c r="E101" s="10"/>
      <c r="F101" s="10"/>
      <c r="G101" s="18"/>
      <c r="H101" s="17"/>
      <c r="I101" s="10"/>
      <c r="J101" s="10"/>
      <c r="K101" s="10"/>
      <c r="L101" s="10"/>
      <c r="M101" s="14"/>
    </row>
    <row r="102" spans="1:13">
      <c r="A102" s="1"/>
      <c r="B102" s="74" t="s">
        <v>105</v>
      </c>
      <c r="C102" s="75"/>
      <c r="D102" s="75"/>
      <c r="E102" s="75"/>
      <c r="F102" s="76"/>
      <c r="G102" s="77"/>
      <c r="H102" s="74" t="s">
        <v>106</v>
      </c>
      <c r="I102" s="75"/>
      <c r="J102" s="75"/>
      <c r="K102" s="75"/>
      <c r="L102" s="76"/>
      <c r="M102" s="77"/>
    </row>
    <row r="103" spans="1:13">
      <c r="A103" s="5" t="s">
        <v>107</v>
      </c>
      <c r="B103" s="15">
        <v>19668</v>
      </c>
      <c r="C103" s="9">
        <v>23614</v>
      </c>
      <c r="D103" s="9">
        <v>26153</v>
      </c>
      <c r="E103" s="9"/>
      <c r="F103" s="8">
        <f>+C103/B103-1</f>
        <v>0.20063046573113685</v>
      </c>
      <c r="G103" s="16">
        <f>+D103/C103-1</f>
        <v>0.10752096214110263</v>
      </c>
      <c r="H103" s="15">
        <v>4861</v>
      </c>
      <c r="I103" s="9">
        <v>8270</v>
      </c>
      <c r="J103" s="9">
        <v>9422</v>
      </c>
      <c r="K103" s="9"/>
      <c r="L103" s="8">
        <f>+I103/H103-1</f>
        <v>0.70129602962353421</v>
      </c>
      <c r="M103" s="16">
        <f>+J103/I103-1</f>
        <v>0.1392986698911729</v>
      </c>
    </row>
    <row r="104" spans="1:13">
      <c r="A104" s="1"/>
      <c r="B104" s="17"/>
      <c r="C104" s="10"/>
      <c r="D104" s="10"/>
      <c r="E104" s="10"/>
      <c r="F104" s="10"/>
      <c r="G104" s="18"/>
      <c r="H104" s="17"/>
      <c r="I104" s="10"/>
      <c r="J104" s="10"/>
      <c r="K104" s="10"/>
      <c r="L104" s="10"/>
      <c r="M104" s="18"/>
    </row>
    <row r="105" spans="1:13">
      <c r="A105" s="1" t="s">
        <v>108</v>
      </c>
      <c r="B105" s="17">
        <v>8760</v>
      </c>
      <c r="C105" s="10">
        <v>9428</v>
      </c>
      <c r="D105" s="10">
        <v>11230</v>
      </c>
      <c r="E105" s="10"/>
      <c r="F105" s="12">
        <f>+C105/B105-1</f>
        <v>7.6255707762556968E-2</v>
      </c>
      <c r="G105" s="19">
        <f>+D105/C105-1</f>
        <v>0.19113279592702592</v>
      </c>
      <c r="H105" s="17">
        <v>1697</v>
      </c>
      <c r="I105" s="10">
        <v>3095</v>
      </c>
      <c r="J105" s="10">
        <v>3929</v>
      </c>
      <c r="K105" s="10"/>
      <c r="L105" s="12">
        <f>+I105/H105-1</f>
        <v>0.82380671773718328</v>
      </c>
      <c r="M105" s="19">
        <f>+J105/I105-1</f>
        <v>0.26946688206785141</v>
      </c>
    </row>
    <row r="106" spans="1:13">
      <c r="A106" s="1" t="s">
        <v>0</v>
      </c>
      <c r="B106" s="17">
        <v>3483</v>
      </c>
      <c r="C106" s="10">
        <v>4308</v>
      </c>
      <c r="D106" s="10">
        <v>4689</v>
      </c>
      <c r="E106" s="10"/>
      <c r="F106" s="12">
        <f t="shared" ref="F106:F109" si="181">+C106/B106-1</f>
        <v>0.23686477174849263</v>
      </c>
      <c r="G106" s="19">
        <f t="shared" ref="G106:G109" si="182">+D106/C106-1</f>
        <v>8.844011142061281E-2</v>
      </c>
      <c r="H106" s="17">
        <v>1629</v>
      </c>
      <c r="I106" s="10">
        <v>2542</v>
      </c>
      <c r="J106" s="10">
        <v>2550</v>
      </c>
      <c r="K106" s="10"/>
      <c r="L106" s="12">
        <f t="shared" ref="L106:L109" si="183">+I106/H106-1</f>
        <v>0.56046654389195827</v>
      </c>
      <c r="M106" s="19">
        <f t="shared" ref="M106:M109" si="184">+J106/I106-1</f>
        <v>3.1471282454760274E-3</v>
      </c>
    </row>
    <row r="107" spans="1:13">
      <c r="A107" s="1" t="s">
        <v>1</v>
      </c>
      <c r="B107" s="17">
        <v>1287</v>
      </c>
      <c r="C107" s="10">
        <v>1661</v>
      </c>
      <c r="D107" s="10">
        <v>1730</v>
      </c>
      <c r="E107" s="10"/>
      <c r="F107" s="12">
        <f t="shared" si="181"/>
        <v>0.29059829059829068</v>
      </c>
      <c r="G107" s="19">
        <f t="shared" si="182"/>
        <v>4.1541240216736997E-2</v>
      </c>
      <c r="H107" s="17">
        <v>736</v>
      </c>
      <c r="I107" s="10">
        <v>1074</v>
      </c>
      <c r="J107" s="10">
        <v>1181</v>
      </c>
      <c r="K107" s="10"/>
      <c r="L107" s="12">
        <f t="shared" si="183"/>
        <v>0.45923913043478271</v>
      </c>
      <c r="M107" s="19">
        <f t="shared" si="184"/>
        <v>9.9627560521415193E-2</v>
      </c>
    </row>
    <row r="108" spans="1:13">
      <c r="A108" s="1" t="s">
        <v>102</v>
      </c>
      <c r="B108" s="17">
        <v>816</v>
      </c>
      <c r="C108" s="10">
        <v>937</v>
      </c>
      <c r="D108" s="10">
        <v>1176</v>
      </c>
      <c r="E108" s="10"/>
      <c r="F108" s="12">
        <f t="shared" si="181"/>
        <v>0.14828431372549011</v>
      </c>
      <c r="G108" s="19">
        <f t="shared" si="182"/>
        <v>0.25506937033084309</v>
      </c>
      <c r="H108" s="17">
        <v>214</v>
      </c>
      <c r="I108" s="10">
        <v>376</v>
      </c>
      <c r="J108" s="10">
        <v>403</v>
      </c>
      <c r="K108" s="10"/>
      <c r="L108" s="12">
        <f t="shared" si="183"/>
        <v>0.7570093457943925</v>
      </c>
      <c r="M108" s="19">
        <f t="shared" si="184"/>
        <v>7.1808510638297962E-2</v>
      </c>
    </row>
    <row r="109" spans="1:13">
      <c r="A109" s="1" t="s">
        <v>10</v>
      </c>
      <c r="B109" s="17">
        <v>686</v>
      </c>
      <c r="C109" s="10">
        <v>853</v>
      </c>
      <c r="D109" s="10">
        <v>923</v>
      </c>
      <c r="E109" s="10"/>
      <c r="F109" s="12">
        <f t="shared" si="181"/>
        <v>0.2434402332361516</v>
      </c>
      <c r="G109" s="19">
        <f t="shared" si="182"/>
        <v>8.2063305978897993E-2</v>
      </c>
      <c r="H109" s="17">
        <v>139</v>
      </c>
      <c r="I109" s="10">
        <v>295</v>
      </c>
      <c r="J109" s="10">
        <v>306</v>
      </c>
      <c r="K109" s="10"/>
      <c r="L109" s="12">
        <f t="shared" si="183"/>
        <v>1.1223021582733814</v>
      </c>
      <c r="M109" s="19">
        <f t="shared" si="184"/>
        <v>3.7288135593220417E-2</v>
      </c>
    </row>
    <row r="110" spans="1:13">
      <c r="A110" s="1"/>
      <c r="B110" s="17"/>
      <c r="C110" s="10"/>
      <c r="D110" s="10"/>
      <c r="E110" s="10"/>
      <c r="F110" s="10"/>
      <c r="G110" s="18"/>
      <c r="H110" s="17"/>
      <c r="I110" s="10"/>
      <c r="J110" s="10"/>
      <c r="K110" s="10"/>
      <c r="L110" s="10"/>
      <c r="M110" s="18"/>
    </row>
    <row r="111" spans="1:13">
      <c r="A111" s="1" t="s">
        <v>3</v>
      </c>
      <c r="B111" s="17">
        <v>386</v>
      </c>
      <c r="C111" s="10">
        <v>411</v>
      </c>
      <c r="D111" s="10">
        <v>474</v>
      </c>
      <c r="E111" s="10"/>
      <c r="F111" s="12">
        <f t="shared" ref="F111:F117" si="185">+C111/B111-1</f>
        <v>6.476683937823835E-2</v>
      </c>
      <c r="G111" s="19">
        <f t="shared" ref="G111:G117" si="186">+D111/C111-1</f>
        <v>0.15328467153284664</v>
      </c>
      <c r="H111" s="17">
        <v>37</v>
      </c>
      <c r="I111" s="10">
        <v>70</v>
      </c>
      <c r="J111" s="10">
        <v>72</v>
      </c>
      <c r="K111" s="10"/>
      <c r="L111" s="12">
        <f t="shared" ref="L111:L117" si="187">+I111/H111-1</f>
        <v>0.89189189189189189</v>
      </c>
      <c r="M111" s="19">
        <f t="shared" ref="M111:M117" si="188">+J111/I111-1</f>
        <v>2.857142857142847E-2</v>
      </c>
    </row>
    <row r="112" spans="1:13">
      <c r="A112" s="1" t="s">
        <v>4</v>
      </c>
      <c r="B112" s="17">
        <v>109</v>
      </c>
      <c r="C112" s="10">
        <v>124</v>
      </c>
      <c r="D112" s="10">
        <v>143</v>
      </c>
      <c r="E112" s="10"/>
      <c r="F112" s="12">
        <f t="shared" si="185"/>
        <v>0.13761467889908263</v>
      </c>
      <c r="G112" s="19">
        <f t="shared" si="186"/>
        <v>0.15322580645161299</v>
      </c>
      <c r="H112" s="17">
        <v>10</v>
      </c>
      <c r="I112" s="10">
        <v>20</v>
      </c>
      <c r="J112" s="10">
        <v>21</v>
      </c>
      <c r="K112" s="10"/>
      <c r="L112" s="12">
        <f t="shared" si="187"/>
        <v>1</v>
      </c>
      <c r="M112" s="19">
        <f t="shared" si="188"/>
        <v>5.0000000000000044E-2</v>
      </c>
    </row>
    <row r="113" spans="1:13">
      <c r="A113" s="1" t="s">
        <v>5</v>
      </c>
      <c r="B113" s="17">
        <v>335</v>
      </c>
      <c r="C113" s="10">
        <v>377</v>
      </c>
      <c r="D113" s="10">
        <v>450</v>
      </c>
      <c r="E113" s="10"/>
      <c r="F113" s="12">
        <f t="shared" si="185"/>
        <v>0.12537313432835817</v>
      </c>
      <c r="G113" s="19">
        <f t="shared" si="186"/>
        <v>0.19363395225464197</v>
      </c>
      <c r="H113" s="17">
        <v>32</v>
      </c>
      <c r="I113" s="10">
        <v>68</v>
      </c>
      <c r="J113" s="10">
        <v>67</v>
      </c>
      <c r="K113" s="10"/>
      <c r="L113" s="12">
        <f t="shared" si="187"/>
        <v>1.125</v>
      </c>
      <c r="M113" s="19">
        <f t="shared" si="188"/>
        <v>-1.4705882352941124E-2</v>
      </c>
    </row>
    <row r="114" spans="1:13">
      <c r="A114" s="1" t="s">
        <v>103</v>
      </c>
      <c r="B114" s="17">
        <v>682</v>
      </c>
      <c r="C114" s="10">
        <v>740</v>
      </c>
      <c r="D114" s="10">
        <v>861</v>
      </c>
      <c r="E114" s="10"/>
      <c r="F114" s="12">
        <f t="shared" si="185"/>
        <v>8.5043988269794646E-2</v>
      </c>
      <c r="G114" s="19">
        <f t="shared" si="186"/>
        <v>0.16351351351351351</v>
      </c>
      <c r="H114" s="17">
        <v>79</v>
      </c>
      <c r="I114" s="10">
        <v>139</v>
      </c>
      <c r="J114" s="10">
        <v>148</v>
      </c>
      <c r="K114" s="10"/>
      <c r="L114" s="12">
        <f t="shared" si="187"/>
        <v>0.759493670886076</v>
      </c>
      <c r="M114" s="19">
        <f t="shared" si="188"/>
        <v>6.4748201438848962E-2</v>
      </c>
    </row>
    <row r="115" spans="1:13">
      <c r="A115" s="1" t="s">
        <v>7</v>
      </c>
      <c r="B115" s="17">
        <v>334</v>
      </c>
      <c r="C115" s="10">
        <v>513</v>
      </c>
      <c r="D115" s="10">
        <v>546</v>
      </c>
      <c r="E115" s="10"/>
      <c r="F115" s="12">
        <f t="shared" si="185"/>
        <v>0.53592814371257491</v>
      </c>
      <c r="G115" s="19">
        <f t="shared" si="186"/>
        <v>6.4327485380117011E-2</v>
      </c>
      <c r="H115" s="17">
        <v>37</v>
      </c>
      <c r="I115" s="10">
        <v>67</v>
      </c>
      <c r="J115" s="10">
        <v>76</v>
      </c>
      <c r="K115" s="10"/>
      <c r="L115" s="12">
        <f t="shared" si="187"/>
        <v>0.81081081081081074</v>
      </c>
      <c r="M115" s="19">
        <f t="shared" si="188"/>
        <v>0.13432835820895517</v>
      </c>
    </row>
    <row r="116" spans="1:13">
      <c r="A116" s="1" t="s">
        <v>8</v>
      </c>
      <c r="B116" s="17">
        <v>2013</v>
      </c>
      <c r="C116" s="10">
        <v>2414</v>
      </c>
      <c r="D116" s="10">
        <v>2942</v>
      </c>
      <c r="E116" s="10"/>
      <c r="F116" s="12">
        <f t="shared" si="185"/>
        <v>0.19920516641828123</v>
      </c>
      <c r="G116" s="19">
        <f t="shared" si="186"/>
        <v>0.21872410936205466</v>
      </c>
      <c r="H116" s="17">
        <v>212</v>
      </c>
      <c r="I116" s="10">
        <v>440</v>
      </c>
      <c r="J116" s="10">
        <v>469</v>
      </c>
      <c r="K116" s="10"/>
      <c r="L116" s="12">
        <f t="shared" si="187"/>
        <v>1.0754716981132075</v>
      </c>
      <c r="M116" s="19">
        <f t="shared" si="188"/>
        <v>6.5909090909090917E-2</v>
      </c>
    </row>
    <row r="117" spans="1:13">
      <c r="A117" s="1" t="s">
        <v>9</v>
      </c>
      <c r="B117" s="20">
        <v>434</v>
      </c>
      <c r="C117" s="21">
        <v>478</v>
      </c>
      <c r="D117" s="21">
        <v>552</v>
      </c>
      <c r="E117" s="21"/>
      <c r="F117" s="22">
        <f t="shared" si="185"/>
        <v>0.10138248847926268</v>
      </c>
      <c r="G117" s="23">
        <f t="shared" si="186"/>
        <v>0.15481171548117145</v>
      </c>
      <c r="H117" s="20">
        <v>39</v>
      </c>
      <c r="I117" s="21">
        <v>84</v>
      </c>
      <c r="J117" s="21">
        <v>88</v>
      </c>
      <c r="K117" s="21"/>
      <c r="L117" s="22">
        <f t="shared" si="187"/>
        <v>1.1538461538461537</v>
      </c>
      <c r="M117" s="23">
        <f t="shared" si="188"/>
        <v>4.7619047619047672E-2</v>
      </c>
    </row>
    <row r="118" spans="1:13">
      <c r="A118" s="1"/>
      <c r="B118" s="33"/>
      <c r="C118" s="33"/>
      <c r="D118" s="33"/>
      <c r="E118" s="33"/>
      <c r="F118" s="34"/>
      <c r="G118" s="34"/>
      <c r="H118" s="33"/>
      <c r="I118" s="33"/>
      <c r="J118" s="33"/>
      <c r="K118" s="33"/>
      <c r="L118" s="34"/>
      <c r="M118" s="34"/>
    </row>
    <row r="119" spans="1:13" ht="16">
      <c r="A119" s="69" t="s">
        <v>11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</row>
    <row r="120" spans="1:13">
      <c r="A120" s="24"/>
      <c r="B120" s="70" t="s">
        <v>12</v>
      </c>
      <c r="C120" s="71"/>
      <c r="D120" s="71"/>
      <c r="E120" s="71"/>
      <c r="F120" s="72"/>
      <c r="G120" s="73"/>
      <c r="H120" s="70" t="s">
        <v>101</v>
      </c>
      <c r="I120" s="71"/>
      <c r="J120" s="71"/>
      <c r="K120" s="71"/>
      <c r="L120" s="72"/>
      <c r="M120" s="73"/>
    </row>
    <row r="121" spans="1:13" ht="33">
      <c r="A121" s="24"/>
      <c r="B121" s="40" t="s">
        <v>85</v>
      </c>
      <c r="C121" s="41" t="s">
        <v>94</v>
      </c>
      <c r="D121" s="42" t="s">
        <v>95</v>
      </c>
      <c r="E121" s="43" t="s">
        <v>96</v>
      </c>
      <c r="F121" s="43" t="s">
        <v>97</v>
      </c>
      <c r="G121" s="44" t="s">
        <v>98</v>
      </c>
      <c r="H121" s="40" t="s">
        <v>85</v>
      </c>
      <c r="I121" s="41" t="s">
        <v>94</v>
      </c>
      <c r="J121" s="42" t="s">
        <v>95</v>
      </c>
      <c r="K121" s="43" t="s">
        <v>96</v>
      </c>
      <c r="L121" s="41" t="s">
        <v>97</v>
      </c>
      <c r="M121" s="44" t="s">
        <v>98</v>
      </c>
    </row>
    <row r="122" spans="1:13">
      <c r="A122" s="24"/>
      <c r="B122" s="13"/>
      <c r="C122" s="6"/>
      <c r="D122" s="6"/>
      <c r="E122" s="6"/>
      <c r="F122" s="6"/>
      <c r="G122" s="14"/>
      <c r="H122" s="13"/>
      <c r="I122" s="6"/>
      <c r="J122" s="6"/>
      <c r="K122" s="6"/>
      <c r="L122" s="6"/>
      <c r="M122" s="14"/>
    </row>
    <row r="123" spans="1:13">
      <c r="A123" s="25" t="s">
        <v>107</v>
      </c>
      <c r="B123" s="26">
        <f>+H103/B103</f>
        <v>0.24715273540776897</v>
      </c>
      <c r="C123" s="8">
        <f t="shared" ref="C123" si="189">+I103/C103</f>
        <v>0.3502159735749979</v>
      </c>
      <c r="D123" s="8">
        <f t="shared" ref="D123" si="190">+J103/D103</f>
        <v>0.36026459679577871</v>
      </c>
      <c r="E123" s="8"/>
      <c r="F123" s="8"/>
      <c r="G123" s="16"/>
      <c r="H123" s="15">
        <v>7018</v>
      </c>
      <c r="I123" s="9">
        <v>8737</v>
      </c>
      <c r="J123" s="9">
        <v>9862</v>
      </c>
      <c r="K123" s="9"/>
      <c r="L123" s="8">
        <f>+I123/H123-1</f>
        <v>0.2449415787973781</v>
      </c>
      <c r="M123" s="16">
        <f>+J123/I123-1</f>
        <v>0.12876273320361675</v>
      </c>
    </row>
    <row r="124" spans="1:13">
      <c r="A124" s="24"/>
      <c r="B124" s="17"/>
      <c r="C124" s="10"/>
      <c r="D124" s="10"/>
      <c r="E124" s="10"/>
      <c r="F124" s="10"/>
      <c r="G124" s="18"/>
      <c r="H124" s="17"/>
      <c r="I124" s="10"/>
      <c r="J124" s="10"/>
      <c r="K124" s="10"/>
      <c r="L124" s="10"/>
      <c r="M124" s="18"/>
    </row>
    <row r="125" spans="1:13">
      <c r="A125" s="24" t="s">
        <v>108</v>
      </c>
      <c r="B125" s="27">
        <f t="shared" ref="B125:B129" si="191">+H105/B105</f>
        <v>0.19372146118721462</v>
      </c>
      <c r="C125" s="12">
        <f t="shared" ref="C125:C129" si="192">+I105/C105</f>
        <v>0.32827747136190072</v>
      </c>
      <c r="D125" s="12">
        <f t="shared" ref="D125:D129" si="193">+J105/D105</f>
        <v>0.34986642920747996</v>
      </c>
      <c r="E125" s="12"/>
      <c r="F125" s="12"/>
      <c r="G125" s="19"/>
      <c r="H125" s="17">
        <v>2774</v>
      </c>
      <c r="I125" s="10">
        <v>3561</v>
      </c>
      <c r="J125" s="10">
        <v>3892</v>
      </c>
      <c r="K125" s="10"/>
      <c r="L125" s="12">
        <f>+I125/H125-1</f>
        <v>0.28370583994232157</v>
      </c>
      <c r="M125" s="19">
        <f>+J125/I125-1</f>
        <v>9.2951418140971631E-2</v>
      </c>
    </row>
    <row r="126" spans="1:13">
      <c r="A126" s="24" t="s">
        <v>0</v>
      </c>
      <c r="B126" s="27">
        <f t="shared" si="191"/>
        <v>0.46770025839793283</v>
      </c>
      <c r="C126" s="12">
        <f t="shared" si="192"/>
        <v>0.59006499535747448</v>
      </c>
      <c r="D126" s="12">
        <f t="shared" si="193"/>
        <v>0.54382597568777991</v>
      </c>
      <c r="E126" s="12"/>
      <c r="F126" s="12"/>
      <c r="G126" s="19"/>
      <c r="H126" s="17">
        <v>1592</v>
      </c>
      <c r="I126" s="10">
        <v>1887</v>
      </c>
      <c r="J126" s="10">
        <v>2100</v>
      </c>
      <c r="K126" s="10"/>
      <c r="L126" s="12">
        <f t="shared" ref="L126:L129" si="194">+I126/H126-1</f>
        <v>0.18530150753768848</v>
      </c>
      <c r="M126" s="19">
        <f t="shared" ref="M126:M129" si="195">+J126/I126-1</f>
        <v>0.11287758346581866</v>
      </c>
    </row>
    <row r="127" spans="1:13">
      <c r="A127" s="24" t="s">
        <v>1</v>
      </c>
      <c r="B127" s="27">
        <f t="shared" si="191"/>
        <v>0.5718725718725719</v>
      </c>
      <c r="C127" s="12">
        <f t="shared" si="192"/>
        <v>0.6465984346779049</v>
      </c>
      <c r="D127" s="12">
        <f t="shared" si="193"/>
        <v>0.68265895953757227</v>
      </c>
      <c r="E127" s="12"/>
      <c r="F127" s="12"/>
      <c r="G127" s="19"/>
      <c r="H127" s="17">
        <v>563</v>
      </c>
      <c r="I127" s="10">
        <v>663</v>
      </c>
      <c r="J127" s="10">
        <v>717</v>
      </c>
      <c r="K127" s="10"/>
      <c r="L127" s="12">
        <f t="shared" si="194"/>
        <v>0.17761989342806395</v>
      </c>
      <c r="M127" s="19">
        <f t="shared" si="195"/>
        <v>8.144796380090491E-2</v>
      </c>
    </row>
    <row r="128" spans="1:13">
      <c r="A128" s="24" t="s">
        <v>102</v>
      </c>
      <c r="B128" s="27">
        <f t="shared" si="191"/>
        <v>0.26225490196078433</v>
      </c>
      <c r="C128" s="12">
        <f t="shared" si="192"/>
        <v>0.40128068303094983</v>
      </c>
      <c r="D128" s="12">
        <f t="shared" si="193"/>
        <v>0.34268707482993199</v>
      </c>
      <c r="E128" s="12"/>
      <c r="F128" s="12"/>
      <c r="G128" s="19"/>
      <c r="H128" s="17">
        <v>334</v>
      </c>
      <c r="I128" s="10">
        <v>454</v>
      </c>
      <c r="J128" s="10">
        <v>550</v>
      </c>
      <c r="K128" s="10"/>
      <c r="L128" s="12">
        <f t="shared" si="194"/>
        <v>0.35928143712574845</v>
      </c>
      <c r="M128" s="19">
        <f t="shared" si="195"/>
        <v>0.21145374449339216</v>
      </c>
    </row>
    <row r="129" spans="1:13">
      <c r="A129" s="24" t="s">
        <v>10</v>
      </c>
      <c r="B129" s="27">
        <f t="shared" si="191"/>
        <v>0.20262390670553937</v>
      </c>
      <c r="C129" s="12">
        <f t="shared" si="192"/>
        <v>0.34583821805392734</v>
      </c>
      <c r="D129" s="12">
        <f t="shared" si="193"/>
        <v>0.3315276273022752</v>
      </c>
      <c r="E129" s="12"/>
      <c r="F129" s="12"/>
      <c r="G129" s="19"/>
      <c r="H129" s="17">
        <v>349</v>
      </c>
      <c r="I129" s="10">
        <v>379</v>
      </c>
      <c r="J129" s="10">
        <v>431</v>
      </c>
      <c r="K129" s="10"/>
      <c r="L129" s="12">
        <f t="shared" si="194"/>
        <v>8.5959885386819535E-2</v>
      </c>
      <c r="M129" s="19">
        <f t="shared" si="195"/>
        <v>0.13720316622691286</v>
      </c>
    </row>
    <row r="130" spans="1:13">
      <c r="A130" s="24"/>
      <c r="B130" s="17"/>
      <c r="C130" s="10"/>
      <c r="D130" s="10"/>
      <c r="E130" s="10"/>
      <c r="F130" s="10"/>
      <c r="G130" s="18"/>
      <c r="H130" s="17"/>
      <c r="I130" s="10"/>
      <c r="J130" s="10"/>
      <c r="K130" s="10"/>
      <c r="L130" s="10"/>
      <c r="M130" s="18"/>
    </row>
    <row r="131" spans="1:13">
      <c r="A131" s="24" t="s">
        <v>3</v>
      </c>
      <c r="B131" s="27">
        <f t="shared" ref="B131:B137" si="196">+H111/B111</f>
        <v>9.585492227979274E-2</v>
      </c>
      <c r="C131" s="12">
        <f t="shared" ref="C131:C137" si="197">+I111/C111</f>
        <v>0.170316301703163</v>
      </c>
      <c r="D131" s="12">
        <f t="shared" ref="D131:D137" si="198">+J111/D111</f>
        <v>0.15189873417721519</v>
      </c>
      <c r="E131" s="12"/>
      <c r="F131" s="12"/>
      <c r="G131" s="19"/>
      <c r="H131" s="17">
        <v>111</v>
      </c>
      <c r="I131" s="10">
        <v>145</v>
      </c>
      <c r="J131" s="10">
        <v>158</v>
      </c>
      <c r="K131" s="10"/>
      <c r="L131" s="12">
        <f t="shared" ref="L131:L137" si="199">+I131/H131-1</f>
        <v>0.30630630630630629</v>
      </c>
      <c r="M131" s="19">
        <f t="shared" ref="M131:M137" si="200">+J131/I131-1</f>
        <v>8.9655172413793061E-2</v>
      </c>
    </row>
    <row r="132" spans="1:13">
      <c r="A132" s="24" t="s">
        <v>4</v>
      </c>
      <c r="B132" s="27">
        <f t="shared" si="196"/>
        <v>9.1743119266055051E-2</v>
      </c>
      <c r="C132" s="12">
        <f t="shared" si="197"/>
        <v>0.16129032258064516</v>
      </c>
      <c r="D132" s="12">
        <f t="shared" si="198"/>
        <v>0.14685314685314685</v>
      </c>
      <c r="E132" s="12"/>
      <c r="F132" s="12"/>
      <c r="G132" s="19"/>
      <c r="H132" s="17">
        <v>38</v>
      </c>
      <c r="I132" s="10">
        <v>47</v>
      </c>
      <c r="J132" s="10">
        <v>57</v>
      </c>
      <c r="K132" s="10"/>
      <c r="L132" s="12">
        <f t="shared" si="199"/>
        <v>0.23684210526315796</v>
      </c>
      <c r="M132" s="19">
        <f t="shared" si="200"/>
        <v>0.2127659574468086</v>
      </c>
    </row>
    <row r="133" spans="1:13">
      <c r="A133" s="24" t="s">
        <v>5</v>
      </c>
      <c r="B133" s="27">
        <f t="shared" si="196"/>
        <v>9.5522388059701493E-2</v>
      </c>
      <c r="C133" s="12">
        <f t="shared" si="197"/>
        <v>0.18037135278514588</v>
      </c>
      <c r="D133" s="12">
        <f t="shared" si="198"/>
        <v>0.14888888888888888</v>
      </c>
      <c r="E133" s="12"/>
      <c r="F133" s="12"/>
      <c r="G133" s="19"/>
      <c r="H133" s="17">
        <v>98</v>
      </c>
      <c r="I133" s="10">
        <v>126</v>
      </c>
      <c r="J133" s="10">
        <v>143</v>
      </c>
      <c r="K133" s="10"/>
      <c r="L133" s="12">
        <f t="shared" si="199"/>
        <v>0.28571428571428581</v>
      </c>
      <c r="M133" s="19">
        <f t="shared" si="200"/>
        <v>0.13492063492063489</v>
      </c>
    </row>
    <row r="134" spans="1:13">
      <c r="A134" s="24" t="s">
        <v>103</v>
      </c>
      <c r="B134" s="27">
        <f t="shared" si="196"/>
        <v>0.1158357771260997</v>
      </c>
      <c r="C134" s="12">
        <f t="shared" si="197"/>
        <v>0.18783783783783783</v>
      </c>
      <c r="D134" s="12">
        <f t="shared" si="198"/>
        <v>0.1718931475029036</v>
      </c>
      <c r="E134" s="12"/>
      <c r="F134" s="12"/>
      <c r="G134" s="19"/>
      <c r="H134" s="17">
        <v>291</v>
      </c>
      <c r="I134" s="10">
        <v>347</v>
      </c>
      <c r="J134" s="10">
        <v>370</v>
      </c>
      <c r="K134" s="10"/>
      <c r="L134" s="12">
        <f t="shared" si="199"/>
        <v>0.19243986254295531</v>
      </c>
      <c r="M134" s="19">
        <f t="shared" si="200"/>
        <v>6.6282420749279591E-2</v>
      </c>
    </row>
    <row r="135" spans="1:13">
      <c r="A135" s="24" t="s">
        <v>7</v>
      </c>
      <c r="B135" s="27">
        <f t="shared" si="196"/>
        <v>0.11077844311377245</v>
      </c>
      <c r="C135" s="12">
        <f t="shared" si="197"/>
        <v>0.13060428849902533</v>
      </c>
      <c r="D135" s="12">
        <f t="shared" si="198"/>
        <v>0.1391941391941392</v>
      </c>
      <c r="E135" s="12"/>
      <c r="F135" s="12"/>
      <c r="G135" s="19"/>
      <c r="H135" s="17">
        <v>86</v>
      </c>
      <c r="I135" s="10">
        <v>105</v>
      </c>
      <c r="J135" s="10">
        <v>179</v>
      </c>
      <c r="K135" s="10"/>
      <c r="L135" s="12">
        <f t="shared" si="199"/>
        <v>0.22093023255813948</v>
      </c>
      <c r="M135" s="19">
        <f t="shared" si="200"/>
        <v>0.7047619047619047</v>
      </c>
    </row>
    <row r="136" spans="1:13">
      <c r="A136" s="24" t="s">
        <v>8</v>
      </c>
      <c r="B136" s="27">
        <f t="shared" si="196"/>
        <v>0.10531544957774466</v>
      </c>
      <c r="C136" s="12">
        <f t="shared" si="197"/>
        <v>0.18227009113504558</v>
      </c>
      <c r="D136" s="12">
        <f t="shared" si="198"/>
        <v>0.1594153636981645</v>
      </c>
      <c r="E136" s="12"/>
      <c r="F136" s="12"/>
      <c r="G136" s="19"/>
      <c r="H136" s="17">
        <v>656</v>
      </c>
      <c r="I136" s="10">
        <v>851</v>
      </c>
      <c r="J136" s="10">
        <v>975</v>
      </c>
      <c r="K136" s="10"/>
      <c r="L136" s="12">
        <f t="shared" si="199"/>
        <v>0.29725609756097571</v>
      </c>
      <c r="M136" s="19">
        <f t="shared" si="200"/>
        <v>0.14571092831962407</v>
      </c>
    </row>
    <row r="137" spans="1:13">
      <c r="A137" s="24" t="s">
        <v>9</v>
      </c>
      <c r="B137" s="27">
        <f t="shared" si="196"/>
        <v>8.9861751152073732E-2</v>
      </c>
      <c r="C137" s="12">
        <f t="shared" si="197"/>
        <v>0.17573221757322174</v>
      </c>
      <c r="D137" s="12">
        <f t="shared" si="198"/>
        <v>0.15942028985507245</v>
      </c>
      <c r="E137" s="12"/>
      <c r="F137" s="12"/>
      <c r="G137" s="19"/>
      <c r="H137" s="17">
        <v>106</v>
      </c>
      <c r="I137" s="10">
        <v>143</v>
      </c>
      <c r="J137" s="10">
        <v>154</v>
      </c>
      <c r="K137" s="10"/>
      <c r="L137" s="12">
        <f t="shared" si="199"/>
        <v>0.34905660377358494</v>
      </c>
      <c r="M137" s="19">
        <f t="shared" si="200"/>
        <v>7.6923076923076872E-2</v>
      </c>
    </row>
    <row r="138" spans="1:13">
      <c r="A138" s="24"/>
      <c r="B138" s="27"/>
      <c r="C138" s="12"/>
      <c r="D138" s="12"/>
      <c r="E138" s="12"/>
      <c r="F138" s="12"/>
      <c r="G138" s="19"/>
      <c r="H138" s="17"/>
      <c r="I138" s="10"/>
      <c r="J138" s="10"/>
      <c r="K138" s="10"/>
      <c r="L138" s="12"/>
      <c r="M138" s="19"/>
    </row>
    <row r="139" spans="1:13">
      <c r="A139" s="24"/>
      <c r="B139" s="74" t="s">
        <v>76</v>
      </c>
      <c r="C139" s="75"/>
      <c r="D139" s="75"/>
      <c r="E139" s="75"/>
      <c r="F139" s="76"/>
      <c r="G139" s="77"/>
      <c r="H139" s="74" t="s">
        <v>13</v>
      </c>
      <c r="I139" s="75"/>
      <c r="J139" s="75"/>
      <c r="K139" s="75"/>
      <c r="L139" s="76"/>
      <c r="M139" s="77"/>
    </row>
    <row r="140" spans="1:13">
      <c r="A140" s="24" t="s">
        <v>107</v>
      </c>
      <c r="B140" s="15">
        <v>4327</v>
      </c>
      <c r="C140" s="9">
        <v>5733</v>
      </c>
      <c r="D140" s="9">
        <v>6628</v>
      </c>
      <c r="E140" s="9"/>
      <c r="F140" s="8">
        <f>+C140/B140-1</f>
        <v>0.3249364455743009</v>
      </c>
      <c r="G140" s="16">
        <f>+D140/C140-1</f>
        <v>0.15611372754229902</v>
      </c>
      <c r="H140" s="15">
        <v>15149</v>
      </c>
      <c r="I140" s="9">
        <v>20367</v>
      </c>
      <c r="J140" s="9">
        <v>23244</v>
      </c>
      <c r="K140" s="9"/>
      <c r="L140" s="8">
        <f>+I140/H140-1</f>
        <v>0.34444517789953122</v>
      </c>
      <c r="M140" s="16">
        <f>+J140/I140-1</f>
        <v>0.14125791721903069</v>
      </c>
    </row>
    <row r="141" spans="1:13">
      <c r="A141" s="24"/>
      <c r="B141" s="17"/>
      <c r="C141" s="10"/>
      <c r="D141" s="10"/>
      <c r="E141" s="10"/>
      <c r="F141" s="10"/>
      <c r="G141" s="18"/>
      <c r="H141" s="17"/>
      <c r="I141" s="10"/>
      <c r="J141" s="10"/>
      <c r="K141" s="10"/>
      <c r="L141" s="10"/>
      <c r="M141" s="18"/>
    </row>
    <row r="142" spans="1:13">
      <c r="A142" s="24" t="s">
        <v>108</v>
      </c>
      <c r="B142" s="17">
        <v>932</v>
      </c>
      <c r="C142" s="10">
        <v>1347</v>
      </c>
      <c r="D142" s="10">
        <v>1787</v>
      </c>
      <c r="E142" s="10"/>
      <c r="F142" s="12">
        <f>+C142/B142-1</f>
        <v>0.44527896995708161</v>
      </c>
      <c r="G142" s="19">
        <f>+D142/C142-1</f>
        <v>0.32665181885671868</v>
      </c>
      <c r="H142" s="17">
        <v>4641</v>
      </c>
      <c r="I142" s="10">
        <v>6972</v>
      </c>
      <c r="J142" s="10">
        <v>8133</v>
      </c>
      <c r="K142" s="10"/>
      <c r="L142" s="12">
        <f>+I142/H142-1</f>
        <v>0.50226244343891402</v>
      </c>
      <c r="M142" s="19">
        <f>+J142/I142-1</f>
        <v>0.16652323580034434</v>
      </c>
    </row>
    <row r="143" spans="1:13">
      <c r="A143" s="24" t="s">
        <v>0</v>
      </c>
      <c r="B143" s="17">
        <v>77</v>
      </c>
      <c r="C143" s="10">
        <v>122</v>
      </c>
      <c r="D143" s="10">
        <v>162</v>
      </c>
      <c r="E143" s="10"/>
      <c r="F143" s="12">
        <f t="shared" ref="F143:F146" si="201">+C143/B143-1</f>
        <v>0.5844155844155845</v>
      </c>
      <c r="G143" s="19">
        <f t="shared" ref="G143:G146" si="202">+D143/C143-1</f>
        <v>0.32786885245901631</v>
      </c>
      <c r="H143" s="17">
        <v>383</v>
      </c>
      <c r="I143" s="10">
        <v>579</v>
      </c>
      <c r="J143" s="10">
        <v>387</v>
      </c>
      <c r="K143" s="10"/>
      <c r="L143" s="12">
        <f t="shared" ref="L143:L146" si="203">+I143/H143-1</f>
        <v>0.51174934725848553</v>
      </c>
      <c r="M143" s="19">
        <f t="shared" ref="M143:M146" si="204">+J143/I143-1</f>
        <v>-0.33160621761658027</v>
      </c>
    </row>
    <row r="144" spans="1:13">
      <c r="A144" s="24" t="s">
        <v>1</v>
      </c>
      <c r="B144" s="17">
        <v>74</v>
      </c>
      <c r="C144" s="10">
        <v>127</v>
      </c>
      <c r="D144" s="10">
        <v>151</v>
      </c>
      <c r="E144" s="10"/>
      <c r="F144" s="12">
        <f t="shared" si="201"/>
        <v>0.71621621621621623</v>
      </c>
      <c r="G144" s="19">
        <f t="shared" si="202"/>
        <v>0.18897637795275601</v>
      </c>
      <c r="H144" s="17">
        <v>173</v>
      </c>
      <c r="I144" s="10">
        <v>272</v>
      </c>
      <c r="J144" s="10">
        <v>184</v>
      </c>
      <c r="K144" s="10"/>
      <c r="L144" s="12">
        <f t="shared" si="203"/>
        <v>0.57225433526011571</v>
      </c>
      <c r="M144" s="19">
        <f t="shared" si="204"/>
        <v>-0.32352941176470584</v>
      </c>
    </row>
    <row r="145" spans="1:13">
      <c r="A145" s="24" t="s">
        <v>102</v>
      </c>
      <c r="B145" s="17">
        <v>183</v>
      </c>
      <c r="C145" s="10">
        <v>168</v>
      </c>
      <c r="D145" s="10">
        <v>202</v>
      </c>
      <c r="E145" s="10"/>
      <c r="F145" s="12">
        <f t="shared" si="201"/>
        <v>-8.1967213114754078E-2</v>
      </c>
      <c r="G145" s="19">
        <f t="shared" si="202"/>
        <v>0.20238095238095233</v>
      </c>
      <c r="H145" s="17">
        <v>126</v>
      </c>
      <c r="I145" s="10">
        <v>137</v>
      </c>
      <c r="J145" s="10">
        <v>168</v>
      </c>
      <c r="K145" s="10"/>
      <c r="L145" s="12">
        <f t="shared" si="203"/>
        <v>8.7301587301587213E-2</v>
      </c>
      <c r="M145" s="19">
        <f t="shared" si="204"/>
        <v>0.22627737226277378</v>
      </c>
    </row>
    <row r="146" spans="1:13">
      <c r="A146" s="24" t="s">
        <v>10</v>
      </c>
      <c r="B146" s="17">
        <v>238</v>
      </c>
      <c r="C146" s="10">
        <v>290</v>
      </c>
      <c r="D146" s="10">
        <v>398</v>
      </c>
      <c r="E146" s="10"/>
      <c r="F146" s="12">
        <f t="shared" si="201"/>
        <v>0.21848739495798308</v>
      </c>
      <c r="G146" s="19">
        <f t="shared" si="202"/>
        <v>0.37241379310344835</v>
      </c>
      <c r="H146" s="17">
        <v>479</v>
      </c>
      <c r="I146" s="10">
        <v>578</v>
      </c>
      <c r="J146" s="10">
        <v>705</v>
      </c>
      <c r="K146" s="10"/>
      <c r="L146" s="12">
        <f t="shared" si="203"/>
        <v>0.20668058455114813</v>
      </c>
      <c r="M146" s="19">
        <f t="shared" si="204"/>
        <v>0.21972318339100338</v>
      </c>
    </row>
    <row r="147" spans="1:13">
      <c r="A147" s="24"/>
      <c r="B147" s="17"/>
      <c r="C147" s="10"/>
      <c r="D147" s="10"/>
      <c r="E147" s="10"/>
      <c r="F147" s="10"/>
      <c r="G147" s="18"/>
      <c r="H147" s="17"/>
      <c r="I147" s="10"/>
      <c r="J147" s="10"/>
      <c r="K147" s="10"/>
      <c r="L147" s="10"/>
      <c r="M147" s="18"/>
    </row>
    <row r="148" spans="1:13">
      <c r="A148" s="24" t="s">
        <v>3</v>
      </c>
      <c r="B148" s="17"/>
      <c r="C148" s="10"/>
      <c r="D148" s="10"/>
      <c r="E148" s="10"/>
      <c r="F148" s="12"/>
      <c r="G148" s="19"/>
      <c r="H148" s="17">
        <v>2412</v>
      </c>
      <c r="I148" s="10">
        <v>2429</v>
      </c>
      <c r="J148" s="10">
        <v>2508</v>
      </c>
      <c r="K148" s="10"/>
      <c r="L148" s="12">
        <f t="shared" ref="L148:L152" si="205">+I148/H148-1</f>
        <v>7.0480928689884426E-3</v>
      </c>
      <c r="M148" s="19">
        <f t="shared" ref="M148:M152" si="206">+J148/I148-1</f>
        <v>3.2523672293124806E-2</v>
      </c>
    </row>
    <row r="149" spans="1:13">
      <c r="A149" s="24" t="s">
        <v>4</v>
      </c>
      <c r="B149" s="17"/>
      <c r="C149" s="10"/>
      <c r="D149" s="10"/>
      <c r="E149" s="10"/>
      <c r="F149" s="12"/>
      <c r="G149" s="19"/>
      <c r="H149" s="17">
        <v>622</v>
      </c>
      <c r="I149" s="10">
        <v>923</v>
      </c>
      <c r="J149" s="10">
        <v>1151</v>
      </c>
      <c r="K149" s="10"/>
      <c r="L149" s="12">
        <f t="shared" si="205"/>
        <v>0.48392282958199351</v>
      </c>
      <c r="M149" s="19">
        <f t="shared" si="206"/>
        <v>0.24702058504875413</v>
      </c>
    </row>
    <row r="150" spans="1:13">
      <c r="A150" s="24" t="s">
        <v>5</v>
      </c>
      <c r="B150" s="17">
        <v>26</v>
      </c>
      <c r="C150" s="10">
        <v>46</v>
      </c>
      <c r="D150" s="10">
        <v>59</v>
      </c>
      <c r="E150" s="10"/>
      <c r="F150" s="12">
        <f t="shared" ref="F150:F154" si="207">+C150/B150-1</f>
        <v>0.76923076923076916</v>
      </c>
      <c r="G150" s="19">
        <f t="shared" ref="G150:G154" si="208">+D150/C150-1</f>
        <v>0.28260869565217384</v>
      </c>
      <c r="H150" s="17">
        <v>1318</v>
      </c>
      <c r="I150" s="10">
        <v>1078</v>
      </c>
      <c r="J150" s="10">
        <v>1038</v>
      </c>
      <c r="K150" s="10"/>
      <c r="L150" s="12">
        <f t="shared" si="205"/>
        <v>-0.18209408194233689</v>
      </c>
      <c r="M150" s="19">
        <f t="shared" si="206"/>
        <v>-3.7105751391465658E-2</v>
      </c>
    </row>
    <row r="151" spans="1:13">
      <c r="A151" s="24" t="s">
        <v>14</v>
      </c>
      <c r="B151" s="17">
        <v>201</v>
      </c>
      <c r="C151" s="10">
        <v>173</v>
      </c>
      <c r="D151" s="10">
        <v>196</v>
      </c>
      <c r="E151" s="10"/>
      <c r="F151" s="12">
        <f t="shared" si="207"/>
        <v>-0.13930348258706471</v>
      </c>
      <c r="G151" s="19">
        <f t="shared" si="208"/>
        <v>0.13294797687861282</v>
      </c>
      <c r="H151" s="17">
        <v>211</v>
      </c>
      <c r="I151" s="10">
        <v>197</v>
      </c>
      <c r="J151" s="10">
        <v>735</v>
      </c>
      <c r="K151" s="10"/>
      <c r="L151" s="12">
        <f t="shared" si="205"/>
        <v>-6.6350710900473953E-2</v>
      </c>
      <c r="M151" s="19">
        <f t="shared" si="206"/>
        <v>2.7309644670050761</v>
      </c>
    </row>
    <row r="152" spans="1:13">
      <c r="A152" s="24" t="s">
        <v>103</v>
      </c>
      <c r="B152" s="17">
        <v>96</v>
      </c>
      <c r="C152" s="10">
        <v>99</v>
      </c>
      <c r="D152" s="10">
        <v>79</v>
      </c>
      <c r="E152" s="10"/>
      <c r="F152" s="12">
        <f t="shared" si="207"/>
        <v>3.125E-2</v>
      </c>
      <c r="G152" s="19">
        <f t="shared" si="208"/>
        <v>-0.20202020202020199</v>
      </c>
      <c r="H152" s="17">
        <v>986</v>
      </c>
      <c r="I152" s="10">
        <v>1064</v>
      </c>
      <c r="J152" s="10">
        <v>1372</v>
      </c>
      <c r="K152" s="10"/>
      <c r="L152" s="12">
        <f t="shared" si="205"/>
        <v>7.9107505070993955E-2</v>
      </c>
      <c r="M152" s="19">
        <f t="shared" si="206"/>
        <v>0.28947368421052633</v>
      </c>
    </row>
    <row r="153" spans="1:13">
      <c r="A153" s="24" t="s">
        <v>7</v>
      </c>
      <c r="B153" s="17">
        <v>46</v>
      </c>
      <c r="C153" s="10">
        <v>60</v>
      </c>
      <c r="D153" s="10">
        <v>66</v>
      </c>
      <c r="E153" s="10"/>
      <c r="F153" s="12">
        <f t="shared" si="207"/>
        <v>0.30434782608695654</v>
      </c>
      <c r="G153" s="19">
        <f t="shared" si="208"/>
        <v>0.10000000000000009</v>
      </c>
      <c r="H153" s="17">
        <v>253</v>
      </c>
      <c r="I153" s="10">
        <v>300</v>
      </c>
      <c r="J153" s="10">
        <v>309</v>
      </c>
      <c r="K153" s="10"/>
      <c r="L153" s="12">
        <f t="shared" ref="L153:M155" si="209">+I153/H153-1</f>
        <v>0.18577075098814233</v>
      </c>
      <c r="M153" s="19">
        <f t="shared" si="209"/>
        <v>3.0000000000000027E-2</v>
      </c>
    </row>
    <row r="154" spans="1:13">
      <c r="A154" s="24" t="s">
        <v>8</v>
      </c>
      <c r="B154" s="17">
        <v>1944</v>
      </c>
      <c r="C154" s="10">
        <v>2921</v>
      </c>
      <c r="D154" s="10">
        <v>3057</v>
      </c>
      <c r="E154" s="10"/>
      <c r="F154" s="12">
        <f t="shared" si="207"/>
        <v>0.50257201646090532</v>
      </c>
      <c r="G154" s="19">
        <f t="shared" si="208"/>
        <v>4.6559397466620966E-2</v>
      </c>
      <c r="H154" s="17">
        <v>3841</v>
      </c>
      <c r="I154" s="10">
        <v>6126</v>
      </c>
      <c r="J154" s="10">
        <v>6432</v>
      </c>
      <c r="K154" s="10"/>
      <c r="L154" s="12">
        <f t="shared" si="209"/>
        <v>0.59489716219734445</v>
      </c>
      <c r="M154" s="19">
        <f t="shared" si="209"/>
        <v>4.9951028403526054E-2</v>
      </c>
    </row>
    <row r="155" spans="1:13">
      <c r="A155" s="24" t="s">
        <v>9</v>
      </c>
      <c r="B155" s="29"/>
      <c r="C155" s="30"/>
      <c r="D155" s="30"/>
      <c r="E155" s="30"/>
      <c r="F155" s="31"/>
      <c r="G155" s="32"/>
      <c r="H155" s="29">
        <v>104</v>
      </c>
      <c r="I155" s="30">
        <v>112</v>
      </c>
      <c r="J155" s="30">
        <v>122</v>
      </c>
      <c r="K155" s="30"/>
      <c r="L155" s="31">
        <f t="shared" si="209"/>
        <v>7.6923076923076872E-2</v>
      </c>
      <c r="M155" s="32">
        <f t="shared" si="209"/>
        <v>8.9285714285714191E-2</v>
      </c>
    </row>
    <row r="156" spans="1:13">
      <c r="A156" s="24" t="s">
        <v>80</v>
      </c>
      <c r="B156" s="20">
        <f>339+171</f>
        <v>510</v>
      </c>
      <c r="C156" s="21">
        <f>292+88</f>
        <v>380</v>
      </c>
      <c r="D156" s="21">
        <f>320+151</f>
        <v>471</v>
      </c>
      <c r="E156" s="21"/>
      <c r="F156" s="22">
        <f t="shared" ref="F156" si="210">+C156/B156-1</f>
        <v>-0.25490196078431371</v>
      </c>
      <c r="G156" s="23">
        <f t="shared" ref="G156" si="211">+D156/C156-1</f>
        <v>0.23947368421052628</v>
      </c>
      <c r="H156" s="20"/>
      <c r="I156" s="21"/>
      <c r="J156" s="21"/>
      <c r="K156" s="21"/>
      <c r="L156" s="22"/>
      <c r="M156" s="23"/>
    </row>
    <row r="157" spans="1:13">
      <c r="A157" s="28" t="s">
        <v>79</v>
      </c>
      <c r="B157" s="2"/>
      <c r="C157" s="2"/>
      <c r="D157" s="2"/>
      <c r="E157" s="2"/>
      <c r="F157" s="4"/>
      <c r="G157" s="4"/>
    </row>
    <row r="159" spans="1:13">
      <c r="A159" s="35" t="s">
        <v>81</v>
      </c>
      <c r="B159">
        <v>207.3</v>
      </c>
      <c r="C159">
        <v>236.7</v>
      </c>
      <c r="D159">
        <v>244.4</v>
      </c>
      <c r="H159">
        <v>207.3</v>
      </c>
      <c r="I159">
        <v>236.7</v>
      </c>
      <c r="J159">
        <v>244.4</v>
      </c>
    </row>
    <row r="160" spans="1:13">
      <c r="A160" s="35" t="s">
        <v>83</v>
      </c>
      <c r="B160" s="36">
        <f t="shared" ref="B160:C160" si="212">+$D159/B159</f>
        <v>1.1789676796912687</v>
      </c>
      <c r="C160" s="36">
        <f t="shared" si="212"/>
        <v>1.0325306294888044</v>
      </c>
      <c r="D160" s="36">
        <f>+$D159/D159</f>
        <v>1</v>
      </c>
      <c r="E160" s="36"/>
      <c r="H160" s="36">
        <f t="shared" ref="H160" si="213">+$D159/H159</f>
        <v>1.1789676796912687</v>
      </c>
      <c r="I160" s="36">
        <f t="shared" ref="I160" si="214">+$D159/I159</f>
        <v>1.0325306294888044</v>
      </c>
      <c r="J160" s="36">
        <f>+$D159/J159</f>
        <v>1</v>
      </c>
      <c r="K160" s="36"/>
    </row>
    <row r="161" spans="1:7">
      <c r="A161" t="s">
        <v>82</v>
      </c>
      <c r="B161">
        <v>418.3</v>
      </c>
      <c r="C161">
        <v>507.3</v>
      </c>
      <c r="D161">
        <v>564.79999999999995</v>
      </c>
    </row>
    <row r="162" spans="1:7">
      <c r="A162" t="s">
        <v>84</v>
      </c>
      <c r="B162" s="56">
        <f>+B161*B160</f>
        <v>493.16218041485769</v>
      </c>
      <c r="C162">
        <f t="shared" ref="C162:D162" si="215">+C161*C160</f>
        <v>523.80278833967043</v>
      </c>
      <c r="D162">
        <f t="shared" si="215"/>
        <v>564.79999999999995</v>
      </c>
      <c r="E162" s="46">
        <f t="shared" ref="E162" si="216">+D162/B162-1</f>
        <v>0.14526219249999905</v>
      </c>
      <c r="F162" s="12">
        <f t="shared" ref="F162" si="217">+C162/B162-1</f>
        <v>6.2130895558611732E-2</v>
      </c>
      <c r="G162" s="19">
        <f t="shared" ref="G162" si="218">+D162/C162-1</f>
        <v>7.826841050289346E-2</v>
      </c>
    </row>
    <row r="163" spans="1:7">
      <c r="B163" s="56"/>
      <c r="E163" s="34"/>
      <c r="F163" s="34"/>
      <c r="G163" s="34"/>
    </row>
    <row r="164" spans="1:7">
      <c r="B164" s="56"/>
      <c r="E164" s="34"/>
      <c r="F164" s="34"/>
      <c r="G164" s="34"/>
    </row>
    <row r="165" spans="1:7">
      <c r="B165" s="56"/>
      <c r="E165" s="34"/>
      <c r="F165" s="34"/>
      <c r="G165" s="34"/>
    </row>
    <row r="167" spans="1:7">
      <c r="A167" t="s">
        <v>100</v>
      </c>
    </row>
    <row r="169" spans="1:7">
      <c r="A169" t="s">
        <v>77</v>
      </c>
    </row>
    <row r="170" spans="1:7">
      <c r="E170">
        <v>2015</v>
      </c>
      <c r="G170" t="s">
        <v>75</v>
      </c>
    </row>
    <row r="171" spans="1:7">
      <c r="A171" t="s">
        <v>74</v>
      </c>
      <c r="B171" s="57">
        <v>8013775</v>
      </c>
      <c r="C171" s="57">
        <v>8491075</v>
      </c>
      <c r="D171" s="57">
        <v>8550405</v>
      </c>
      <c r="E171" s="46">
        <f t="shared" ref="E171" si="219">+D171/B171-1</f>
        <v>6.6963447314156044E-2</v>
      </c>
      <c r="F171" s="12">
        <f t="shared" ref="F171" si="220">+C171/B171-1</f>
        <v>5.9559945219325394E-2</v>
      </c>
      <c r="G171" s="19">
        <f t="shared" ref="G171" si="221">+D171/C171-1</f>
        <v>6.9873367035386824E-3</v>
      </c>
    </row>
  </sheetData>
  <mergeCells count="20">
    <mergeCell ref="A119:M119"/>
    <mergeCell ref="B120:G120"/>
    <mergeCell ref="H120:M120"/>
    <mergeCell ref="B139:G139"/>
    <mergeCell ref="H139:M139"/>
    <mergeCell ref="A79:M79"/>
    <mergeCell ref="B80:G80"/>
    <mergeCell ref="H80:M80"/>
    <mergeCell ref="B102:G102"/>
    <mergeCell ref="H102:M102"/>
    <mergeCell ref="A1:M1"/>
    <mergeCell ref="A40:M40"/>
    <mergeCell ref="B41:G41"/>
    <mergeCell ref="H41:M41"/>
    <mergeCell ref="B60:G60"/>
    <mergeCell ref="H60:M60"/>
    <mergeCell ref="B2:G2"/>
    <mergeCell ref="H2:M2"/>
    <mergeCell ref="B24:G24"/>
    <mergeCell ref="H24:M24"/>
  </mergeCells>
  <phoneticPr fontId="3" type="noConversion"/>
  <pageMargins left="0.5" right="0.5" top="0.5" bottom="0.5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63"/>
  <sheetViews>
    <sheetView topLeftCell="B1" workbookViewId="0">
      <selection activeCell="M22" sqref="M22"/>
    </sheetView>
  </sheetViews>
  <sheetFormatPr baseColWidth="10" defaultRowHeight="13"/>
  <cols>
    <col min="1" max="1" width="33" customWidth="1"/>
    <col min="2" max="2" width="12.7109375" customWidth="1"/>
    <col min="3" max="3" width="14" customWidth="1"/>
    <col min="4" max="4" width="25.28515625" customWidth="1"/>
    <col min="5" max="5" width="12.7109375" customWidth="1"/>
    <col min="9" max="9" width="23.7109375" customWidth="1"/>
    <col min="10" max="10" width="12.5703125" customWidth="1"/>
    <col min="12" max="12" width="15.85546875" customWidth="1"/>
  </cols>
  <sheetData>
    <row r="1" spans="1:14" ht="39" customHeight="1">
      <c r="B1" s="59" t="s">
        <v>22</v>
      </c>
      <c r="C1" s="59"/>
      <c r="D1" s="59"/>
      <c r="E1" s="59" t="s">
        <v>23</v>
      </c>
      <c r="I1" s="1"/>
      <c r="J1" s="59" t="s">
        <v>34</v>
      </c>
      <c r="M1" s="59" t="s">
        <v>35</v>
      </c>
      <c r="N1" s="42"/>
    </row>
    <row r="2" spans="1:14">
      <c r="A2" t="s">
        <v>69</v>
      </c>
      <c r="B2" s="45">
        <v>0.29899999999999999</v>
      </c>
      <c r="D2" t="s">
        <v>69</v>
      </c>
      <c r="E2" s="16">
        <v>0.12</v>
      </c>
      <c r="I2" s="1" t="s">
        <v>60</v>
      </c>
      <c r="J2" s="17">
        <v>97.512301013024626</v>
      </c>
      <c r="L2" s="1" t="s">
        <v>60</v>
      </c>
      <c r="M2" s="10">
        <v>72.585128855090829</v>
      </c>
      <c r="N2" s="10">
        <v>16</v>
      </c>
    </row>
    <row r="3" spans="1:14">
      <c r="I3" s="1" t="s">
        <v>59</v>
      </c>
      <c r="J3" s="17">
        <v>3243.1201157742398</v>
      </c>
      <c r="L3" s="1" t="s">
        <v>59</v>
      </c>
      <c r="M3" s="10">
        <v>705.97718631178759</v>
      </c>
      <c r="N3" s="17">
        <v>15</v>
      </c>
    </row>
    <row r="4" spans="1:14">
      <c r="A4" t="s">
        <v>68</v>
      </c>
      <c r="B4" s="45">
        <v>0.30099999999999999</v>
      </c>
      <c r="D4" t="s">
        <v>68</v>
      </c>
      <c r="E4" s="16">
        <v>0.105</v>
      </c>
      <c r="I4" s="1" t="s">
        <v>58</v>
      </c>
      <c r="J4" s="17">
        <v>329.64881813796433</v>
      </c>
      <c r="L4" s="1" t="s">
        <v>58</v>
      </c>
      <c r="M4" s="10">
        <v>121.20912547528519</v>
      </c>
      <c r="N4" s="10">
        <v>14</v>
      </c>
    </row>
    <row r="5" spans="1:14">
      <c r="I5" s="1"/>
      <c r="J5" s="17"/>
      <c r="L5" s="1"/>
      <c r="M5" s="10"/>
      <c r="N5" s="10">
        <v>13.5</v>
      </c>
    </row>
    <row r="6" spans="1:14">
      <c r="A6" t="s">
        <v>67</v>
      </c>
      <c r="B6" s="45">
        <v>0.192</v>
      </c>
      <c r="D6" t="s">
        <v>67</v>
      </c>
      <c r="E6" s="16">
        <v>9.2999999999999999E-2</v>
      </c>
      <c r="I6" s="1" t="s">
        <v>57</v>
      </c>
      <c r="J6" s="17">
        <v>301.90400385914154</v>
      </c>
      <c r="L6" s="1" t="s">
        <v>57</v>
      </c>
      <c r="M6" s="10">
        <v>359.51204055766812</v>
      </c>
      <c r="N6" s="10">
        <v>13</v>
      </c>
    </row>
    <row r="7" spans="1:14">
      <c r="A7" t="s">
        <v>66</v>
      </c>
      <c r="B7" s="45">
        <v>0.64400000000000002</v>
      </c>
      <c r="D7" t="s">
        <v>66</v>
      </c>
      <c r="E7" s="16">
        <v>0.10299999999999999</v>
      </c>
      <c r="I7" s="1" t="s">
        <v>56</v>
      </c>
      <c r="J7" s="17">
        <v>643.30294259527273</v>
      </c>
      <c r="L7" s="1" t="s">
        <v>56</v>
      </c>
      <c r="M7" s="10">
        <v>-496.91719476130129</v>
      </c>
      <c r="N7" s="10">
        <v>12</v>
      </c>
    </row>
    <row r="8" spans="1:14">
      <c r="A8" t="s">
        <v>65</v>
      </c>
      <c r="B8" s="45">
        <v>0.128</v>
      </c>
      <c r="D8" t="s">
        <v>65</v>
      </c>
      <c r="E8" s="16">
        <v>7.2999999999999995E-2</v>
      </c>
      <c r="I8" s="1" t="s">
        <v>33</v>
      </c>
      <c r="J8" s="17">
        <v>945.20694645441472</v>
      </c>
      <c r="L8" s="1" t="s">
        <v>33</v>
      </c>
      <c r="M8" s="10">
        <v>-137.40515420363226</v>
      </c>
      <c r="N8" s="10">
        <v>11</v>
      </c>
    </row>
    <row r="9" spans="1:14">
      <c r="A9" t="s">
        <v>24</v>
      </c>
      <c r="B9" s="45">
        <v>0.222</v>
      </c>
      <c r="D9" t="s">
        <v>24</v>
      </c>
      <c r="E9" s="16">
        <v>8.3000000000000004E-2</v>
      </c>
      <c r="I9" s="1" t="s">
        <v>55</v>
      </c>
      <c r="J9" s="17">
        <v>-377.14857694163038</v>
      </c>
      <c r="L9" s="1" t="s">
        <v>55</v>
      </c>
      <c r="M9" s="10">
        <v>623.82636248415724</v>
      </c>
      <c r="N9" s="10">
        <v>10</v>
      </c>
    </row>
    <row r="10" spans="1:14">
      <c r="I10" s="1" t="s">
        <v>54</v>
      </c>
      <c r="J10" s="17">
        <v>-371.67872648335742</v>
      </c>
      <c r="L10" s="1" t="s">
        <v>54</v>
      </c>
      <c r="M10" s="10">
        <v>20.381073088297398</v>
      </c>
      <c r="N10" s="10">
        <v>9</v>
      </c>
    </row>
    <row r="11" spans="1:14">
      <c r="A11" t="s">
        <v>64</v>
      </c>
      <c r="B11" s="54">
        <v>0.29899999999999999</v>
      </c>
      <c r="D11" t="s">
        <v>64</v>
      </c>
      <c r="E11" s="19">
        <v>0.125</v>
      </c>
      <c r="I11" s="1" t="s">
        <v>53</v>
      </c>
      <c r="J11" s="17">
        <v>487.9532079112397</v>
      </c>
      <c r="L11" s="1" t="s">
        <v>53</v>
      </c>
      <c r="M11" s="10">
        <v>223.85847063793835</v>
      </c>
      <c r="N11" s="10">
        <v>8</v>
      </c>
    </row>
    <row r="12" spans="1:14">
      <c r="A12" t="s">
        <v>63</v>
      </c>
      <c r="B12" s="45">
        <v>0.23799999999999999</v>
      </c>
      <c r="D12" t="s">
        <v>63</v>
      </c>
      <c r="E12" s="16">
        <v>9.7000000000000003E-2</v>
      </c>
      <c r="I12" s="1" t="s">
        <v>52</v>
      </c>
      <c r="J12" s="17">
        <v>-342.95465508924281</v>
      </c>
      <c r="L12" s="1" t="s">
        <v>52</v>
      </c>
      <c r="M12" s="10">
        <v>28.115335868187685</v>
      </c>
      <c r="N12" s="10">
        <v>7</v>
      </c>
    </row>
    <row r="13" spans="1:14">
      <c r="I13" s="1"/>
      <c r="J13" s="17"/>
      <c r="L13" s="1"/>
      <c r="M13" s="10"/>
      <c r="N13" s="10">
        <v>6</v>
      </c>
    </row>
    <row r="14" spans="1:14">
      <c r="A14" s="1" t="s">
        <v>62</v>
      </c>
      <c r="B14" s="47">
        <v>0.14526219249999905</v>
      </c>
      <c r="D14" s="1" t="s">
        <v>62</v>
      </c>
      <c r="E14" s="58">
        <v>7.826841050289346E-2</v>
      </c>
      <c r="I14" s="1" t="s">
        <v>51</v>
      </c>
      <c r="J14" s="17">
        <v>487.02411963338136</v>
      </c>
      <c r="L14" s="1" t="s">
        <v>51</v>
      </c>
      <c r="M14" s="10">
        <v>284.21926489226871</v>
      </c>
      <c r="N14" s="10">
        <v>5</v>
      </c>
    </row>
    <row r="15" spans="1:14">
      <c r="I15" s="1" t="s">
        <v>50</v>
      </c>
      <c r="J15" s="17">
        <v>504.1866859623733</v>
      </c>
      <c r="L15" s="1" t="s">
        <v>50</v>
      </c>
      <c r="M15" s="10">
        <v>359.59653569919737</v>
      </c>
      <c r="N15" s="51">
        <v>4</v>
      </c>
    </row>
    <row r="16" spans="1:14">
      <c r="I16" s="1" t="s">
        <v>49</v>
      </c>
      <c r="J16" s="17">
        <v>599.76314520019287</v>
      </c>
      <c r="L16" s="1" t="s">
        <v>49</v>
      </c>
      <c r="M16" s="10">
        <v>42.546261089987638</v>
      </c>
      <c r="N16" s="51">
        <v>3</v>
      </c>
    </row>
    <row r="17" spans="1:14">
      <c r="I17" s="1" t="s">
        <v>48</v>
      </c>
      <c r="J17" s="17">
        <v>1224.1394114809445</v>
      </c>
      <c r="L17" s="1" t="s">
        <v>48</v>
      </c>
      <c r="M17" s="10">
        <v>122.49049429657862</v>
      </c>
      <c r="N17" s="9">
        <v>2</v>
      </c>
    </row>
    <row r="18" spans="1:14">
      <c r="I18" s="1" t="s">
        <v>47</v>
      </c>
      <c r="J18" s="17">
        <v>7456.713941148093</v>
      </c>
      <c r="L18" s="1" t="s">
        <v>47</v>
      </c>
      <c r="M18" s="10">
        <v>4608.8973384030432</v>
      </c>
      <c r="N18" s="6">
        <v>1</v>
      </c>
    </row>
    <row r="19" spans="1:14">
      <c r="I19" s="1"/>
      <c r="J19" s="17"/>
      <c r="K19" s="10"/>
      <c r="L19" s="10"/>
      <c r="M19" s="61"/>
      <c r="N19" s="61"/>
    </row>
    <row r="20" spans="1:14">
      <c r="I20" s="1"/>
      <c r="J20" s="17"/>
      <c r="K20" s="10"/>
      <c r="L20" s="10"/>
      <c r="M20" s="61"/>
      <c r="N20" s="61"/>
    </row>
    <row r="21" spans="1:14">
      <c r="I21" s="1"/>
      <c r="J21" s="17"/>
      <c r="K21" s="10"/>
      <c r="L21" s="10"/>
      <c r="M21" s="61"/>
      <c r="N21" s="61"/>
    </row>
    <row r="22" spans="1:14">
      <c r="I22" s="1"/>
      <c r="J22" s="17"/>
      <c r="K22" s="10"/>
      <c r="L22" s="10"/>
      <c r="M22" s="17"/>
    </row>
    <row r="23" spans="1:14" ht="41" customHeight="1">
      <c r="B23" s="59" t="s">
        <v>22</v>
      </c>
      <c r="C23" s="59"/>
      <c r="D23" s="59"/>
      <c r="E23" s="59" t="s">
        <v>23</v>
      </c>
    </row>
    <row r="24" spans="1:14">
      <c r="A24" s="1" t="s">
        <v>60</v>
      </c>
      <c r="B24" s="46">
        <v>0.12</v>
      </c>
      <c r="D24" s="1" t="s">
        <v>60</v>
      </c>
      <c r="E24" s="19">
        <v>8.6999999999999994E-2</v>
      </c>
      <c r="F24">
        <v>16</v>
      </c>
    </row>
    <row r="25" spans="1:14">
      <c r="A25" s="1" t="s">
        <v>59</v>
      </c>
      <c r="B25" s="46">
        <v>0.34</v>
      </c>
      <c r="D25" s="1" t="s">
        <v>59</v>
      </c>
      <c r="E25" s="19">
        <v>5.8999999999999997E-2</v>
      </c>
      <c r="F25">
        <v>15</v>
      </c>
    </row>
    <row r="26" spans="1:14">
      <c r="A26" s="1" t="s">
        <v>58</v>
      </c>
      <c r="B26" s="46">
        <v>0.39600000000000002</v>
      </c>
      <c r="D26" s="1" t="s">
        <v>58</v>
      </c>
      <c r="E26" s="19">
        <v>0.11600000000000001</v>
      </c>
      <c r="F26">
        <v>14</v>
      </c>
    </row>
    <row r="27" spans="1:14">
      <c r="A27" s="1"/>
      <c r="B27" s="46"/>
      <c r="D27" s="1"/>
      <c r="E27" s="19"/>
    </row>
    <row r="28" spans="1:14">
      <c r="A28" s="1" t="s">
        <v>57</v>
      </c>
      <c r="B28" s="46">
        <v>0.12</v>
      </c>
      <c r="D28" s="1" t="s">
        <v>57</v>
      </c>
      <c r="E28" s="19">
        <v>0.14599999999999999</v>
      </c>
      <c r="F28">
        <v>13</v>
      </c>
    </row>
    <row r="29" spans="1:14">
      <c r="A29" s="1" t="s">
        <v>56</v>
      </c>
      <c r="B29" s="46">
        <v>9.4E-2</v>
      </c>
      <c r="D29" s="1" t="s">
        <v>56</v>
      </c>
      <c r="E29" s="19">
        <v>-6.2E-2</v>
      </c>
      <c r="F29">
        <v>12</v>
      </c>
    </row>
    <row r="30" spans="1:14">
      <c r="A30" s="1" t="s">
        <v>25</v>
      </c>
      <c r="B30" s="46">
        <v>0.10100000000000001</v>
      </c>
      <c r="D30" s="1" t="s">
        <v>25</v>
      </c>
      <c r="E30" s="19">
        <v>-1.2999999999999999E-2</v>
      </c>
      <c r="F30">
        <v>11</v>
      </c>
      <c r="G30" s="19">
        <v>2.1419999999999999</v>
      </c>
    </row>
    <row r="31" spans="1:14">
      <c r="A31" s="1" t="s">
        <v>55</v>
      </c>
      <c r="B31" s="46">
        <v>-0.29199999999999998</v>
      </c>
      <c r="D31" s="1" t="s">
        <v>55</v>
      </c>
      <c r="E31" s="19">
        <v>0.2</v>
      </c>
      <c r="F31">
        <v>10</v>
      </c>
    </row>
    <row r="32" spans="1:14">
      <c r="A32" s="1" t="s">
        <v>54</v>
      </c>
      <c r="B32" s="46">
        <v>-0.17499999999999999</v>
      </c>
      <c r="D32" s="1" t="s">
        <v>54</v>
      </c>
      <c r="E32" s="19">
        <v>1.2E-2</v>
      </c>
      <c r="F32">
        <v>9</v>
      </c>
    </row>
    <row r="33" spans="1:12">
      <c r="A33" s="1" t="s">
        <v>53</v>
      </c>
      <c r="B33" s="46">
        <v>0.55300000000000005</v>
      </c>
      <c r="D33" s="1" t="s">
        <v>53</v>
      </c>
      <c r="E33" s="19">
        <v>0.19500000000000001</v>
      </c>
      <c r="F33">
        <v>8</v>
      </c>
    </row>
    <row r="34" spans="1:12">
      <c r="A34" s="1" t="s">
        <v>52</v>
      </c>
      <c r="B34" s="46">
        <v>-9.9000000000000005E-2</v>
      </c>
      <c r="D34" s="1" t="s">
        <v>52</v>
      </c>
      <c r="E34" s="19">
        <v>8.9999999999999993E-3</v>
      </c>
      <c r="F34">
        <v>7</v>
      </c>
    </row>
    <row r="35" spans="1:12">
      <c r="A35" s="1"/>
      <c r="B35" s="46"/>
      <c r="D35" s="1"/>
      <c r="E35" s="18"/>
      <c r="F35">
        <v>6</v>
      </c>
    </row>
    <row r="36" spans="1:12">
      <c r="A36" s="1" t="s">
        <v>51</v>
      </c>
      <c r="B36" s="46">
        <v>0.215</v>
      </c>
      <c r="D36" s="1" t="s">
        <v>51</v>
      </c>
      <c r="E36" s="19">
        <v>0.115</v>
      </c>
      <c r="F36">
        <v>5</v>
      </c>
    </row>
    <row r="37" spans="1:12">
      <c r="A37" s="1" t="s">
        <v>50</v>
      </c>
      <c r="B37" s="46">
        <v>0.253</v>
      </c>
      <c r="D37" s="1" t="s">
        <v>50</v>
      </c>
      <c r="E37" s="19">
        <v>0.16800000000000001</v>
      </c>
      <c r="F37">
        <v>4</v>
      </c>
    </row>
    <row r="38" spans="1:12">
      <c r="A38" s="1" t="s">
        <v>49</v>
      </c>
      <c r="B38" s="46">
        <v>0.17799999999999999</v>
      </c>
      <c r="D38" s="1" t="s">
        <v>49</v>
      </c>
      <c r="E38" s="19">
        <v>1.0999999999999999E-2</v>
      </c>
      <c r="F38">
        <v>3</v>
      </c>
    </row>
    <row r="39" spans="1:12" ht="64" customHeight="1">
      <c r="A39" s="1" t="s">
        <v>48</v>
      </c>
      <c r="B39" s="46">
        <v>0.14599999999999999</v>
      </c>
      <c r="D39" s="1" t="s">
        <v>48</v>
      </c>
      <c r="E39" s="19">
        <v>1.2999999999999999E-2</v>
      </c>
      <c r="F39">
        <v>2</v>
      </c>
      <c r="I39" t="s">
        <v>93</v>
      </c>
    </row>
    <row r="40" spans="1:12" ht="50" customHeight="1">
      <c r="A40" s="1" t="s">
        <v>47</v>
      </c>
      <c r="B40" s="46">
        <v>0.33700000000000002</v>
      </c>
      <c r="D40" s="1" t="s">
        <v>47</v>
      </c>
      <c r="E40" s="19">
        <v>0.185</v>
      </c>
      <c r="F40">
        <v>1</v>
      </c>
      <c r="J40" s="60" t="s">
        <v>92</v>
      </c>
      <c r="K40" s="60" t="s">
        <v>89</v>
      </c>
      <c r="L40" s="60" t="s">
        <v>90</v>
      </c>
    </row>
    <row r="41" spans="1:12">
      <c r="B41" s="46"/>
      <c r="E41" s="19"/>
      <c r="I41" t="s">
        <v>20</v>
      </c>
      <c r="J41" s="46">
        <v>8.7360995897136862E-2</v>
      </c>
      <c r="K41" s="64">
        <v>8.156677837528914E-2</v>
      </c>
      <c r="L41" s="47">
        <v>0.23964403228442288</v>
      </c>
    </row>
    <row r="42" spans="1:12">
      <c r="A42" s="1" t="s">
        <v>62</v>
      </c>
      <c r="B42" s="47">
        <v>0.14526219249999905</v>
      </c>
      <c r="D42" s="1" t="s">
        <v>62</v>
      </c>
      <c r="E42" s="58">
        <v>7.826841050289346E-2</v>
      </c>
      <c r="I42" t="s">
        <v>21</v>
      </c>
      <c r="J42" s="47">
        <v>0.96380466347178562</v>
      </c>
      <c r="K42" s="65">
        <v>0.65345252646626206</v>
      </c>
      <c r="L42" s="66">
        <v>0.87644172868480363</v>
      </c>
    </row>
    <row r="43" spans="1:12">
      <c r="B43" s="46"/>
      <c r="E43" s="19"/>
      <c r="I43" t="s">
        <v>86</v>
      </c>
      <c r="J43" s="47">
        <v>0.19004799063551303</v>
      </c>
      <c r="K43" s="65">
        <v>0.14774974294075749</v>
      </c>
      <c r="L43" s="47">
        <v>0.26066262324857292</v>
      </c>
    </row>
    <row r="44" spans="1:12">
      <c r="B44" s="46"/>
      <c r="E44" s="19"/>
      <c r="I44" t="s">
        <v>87</v>
      </c>
      <c r="J44" s="46">
        <v>0.48640550265177196</v>
      </c>
      <c r="K44" s="64">
        <v>9.7349598797413783E-3</v>
      </c>
      <c r="L44" s="46">
        <v>0.42036456511299591</v>
      </c>
    </row>
    <row r="45" spans="1:12">
      <c r="I45" t="s">
        <v>91</v>
      </c>
      <c r="J45" s="47">
        <v>0.62632276293699918</v>
      </c>
      <c r="K45" s="67">
        <v>0.7518609739919313</v>
      </c>
      <c r="L45" s="68">
        <v>0.33382016427229178</v>
      </c>
    </row>
    <row r="46" spans="1:12">
      <c r="D46" s="24" t="s">
        <v>61</v>
      </c>
    </row>
    <row r="47" spans="1:12" ht="39">
      <c r="D47" s="24"/>
      <c r="E47" s="40" t="s">
        <v>43</v>
      </c>
      <c r="F47" s="41" t="s">
        <v>44</v>
      </c>
      <c r="G47" s="42" t="s">
        <v>45</v>
      </c>
      <c r="J47" s="60" t="s">
        <v>92</v>
      </c>
      <c r="K47" s="60" t="s">
        <v>89</v>
      </c>
      <c r="L47" s="60" t="s">
        <v>90</v>
      </c>
    </row>
    <row r="48" spans="1:12">
      <c r="D48" s="25" t="s">
        <v>46</v>
      </c>
      <c r="E48" s="26">
        <v>0.247</v>
      </c>
      <c r="F48" s="8">
        <v>0.35</v>
      </c>
      <c r="G48" s="8">
        <v>0.36</v>
      </c>
      <c r="I48" t="s">
        <v>20</v>
      </c>
      <c r="J48" s="10">
        <v>11230</v>
      </c>
      <c r="K48" s="61">
        <v>1928</v>
      </c>
      <c r="L48" s="10">
        <v>2942</v>
      </c>
    </row>
    <row r="49" spans="4:12">
      <c r="D49" s="24"/>
      <c r="E49" s="17"/>
      <c r="F49" s="10"/>
      <c r="G49" s="10"/>
      <c r="I49" t="s">
        <v>21</v>
      </c>
      <c r="J49" s="10">
        <v>3929</v>
      </c>
      <c r="K49">
        <v>308</v>
      </c>
      <c r="L49">
        <v>469</v>
      </c>
    </row>
    <row r="50" spans="4:12">
      <c r="D50" s="24" t="s">
        <v>26</v>
      </c>
      <c r="E50" s="27">
        <v>0.19400000000000001</v>
      </c>
      <c r="F50" s="12">
        <v>0.32800000000000001</v>
      </c>
      <c r="G50" s="12">
        <v>0.35</v>
      </c>
      <c r="I50" t="s">
        <v>86</v>
      </c>
      <c r="J50" s="10">
        <v>3892</v>
      </c>
      <c r="K50">
        <v>728</v>
      </c>
      <c r="L50" s="10">
        <v>975</v>
      </c>
    </row>
    <row r="51" spans="4:12">
      <c r="D51" s="24" t="s">
        <v>27</v>
      </c>
      <c r="E51" s="27">
        <v>0.46800000000000003</v>
      </c>
      <c r="F51" s="12">
        <v>0.59</v>
      </c>
      <c r="G51" s="12">
        <v>0.54400000000000004</v>
      </c>
      <c r="I51" t="s">
        <v>87</v>
      </c>
      <c r="J51" s="61">
        <v>8133</v>
      </c>
      <c r="K51" s="61">
        <v>5432</v>
      </c>
      <c r="L51" s="39">
        <v>6432</v>
      </c>
    </row>
    <row r="52" spans="4:12">
      <c r="D52" s="24" t="s">
        <v>28</v>
      </c>
      <c r="E52" s="27">
        <v>0.57199999999999995</v>
      </c>
      <c r="F52" s="12">
        <v>0.64700000000000002</v>
      </c>
      <c r="G52" s="12">
        <v>0.68300000000000005</v>
      </c>
      <c r="I52" t="s">
        <v>88</v>
      </c>
      <c r="J52" s="62">
        <v>0</v>
      </c>
      <c r="K52">
        <v>7499</v>
      </c>
      <c r="L52" s="62">
        <v>0</v>
      </c>
    </row>
    <row r="53" spans="4:12">
      <c r="D53" s="24" t="s">
        <v>29</v>
      </c>
      <c r="E53" s="27">
        <v>0.26200000000000001</v>
      </c>
      <c r="F53" s="12">
        <v>0.40100000000000002</v>
      </c>
      <c r="G53" s="12">
        <v>0.34300000000000003</v>
      </c>
      <c r="I53" t="s">
        <v>91</v>
      </c>
      <c r="J53" s="10">
        <v>1787</v>
      </c>
      <c r="K53" s="17">
        <v>255</v>
      </c>
      <c r="L53" s="39">
        <v>3057</v>
      </c>
    </row>
    <row r="54" spans="4:12">
      <c r="D54" s="24" t="s">
        <v>30</v>
      </c>
      <c r="E54" s="27">
        <v>0.20300000000000001</v>
      </c>
      <c r="F54" s="12">
        <v>0.34599999999999997</v>
      </c>
      <c r="G54" s="12">
        <v>0.33200000000000002</v>
      </c>
    </row>
    <row r="55" spans="4:12">
      <c r="D55" s="24"/>
      <c r="E55" s="17"/>
      <c r="F55" s="10"/>
      <c r="G55" s="10"/>
      <c r="J55" s="61">
        <f>SUM(J48:J53)</f>
        <v>28971</v>
      </c>
      <c r="K55" s="61">
        <f t="shared" ref="K55:L55" si="0">SUM(K48:K53)</f>
        <v>16150</v>
      </c>
      <c r="L55" s="61">
        <f t="shared" si="0"/>
        <v>13875</v>
      </c>
    </row>
    <row r="56" spans="4:12">
      <c r="D56" s="24" t="s">
        <v>31</v>
      </c>
      <c r="E56" s="27">
        <v>9.6000000000000002E-2</v>
      </c>
      <c r="F56" s="12">
        <v>0.17</v>
      </c>
      <c r="G56" s="12">
        <v>0.152</v>
      </c>
    </row>
    <row r="57" spans="4:12" ht="39">
      <c r="D57" s="24" t="s">
        <v>32</v>
      </c>
      <c r="E57" s="27">
        <v>9.1999999999999998E-2</v>
      </c>
      <c r="F57" s="12">
        <v>0.161</v>
      </c>
      <c r="G57" s="12">
        <v>0.14699999999999999</v>
      </c>
      <c r="J57" s="60" t="s">
        <v>92</v>
      </c>
      <c r="K57" s="60" t="s">
        <v>89</v>
      </c>
      <c r="L57" s="60" t="s">
        <v>90</v>
      </c>
    </row>
    <row r="58" spans="4:12">
      <c r="D58" s="24" t="s">
        <v>36</v>
      </c>
      <c r="E58" s="27">
        <v>9.6000000000000002E-2</v>
      </c>
      <c r="F58" s="12">
        <v>0.18</v>
      </c>
      <c r="G58" s="12">
        <v>0.14899999999999999</v>
      </c>
      <c r="I58" t="s">
        <v>20</v>
      </c>
      <c r="J58" s="63">
        <f>+J48/J$55</f>
        <v>0.38762900831866348</v>
      </c>
      <c r="K58" s="63">
        <f t="shared" ref="K58:L58" si="1">+K48/K$55</f>
        <v>0.11938080495356038</v>
      </c>
      <c r="L58" s="63">
        <f t="shared" si="1"/>
        <v>0.21203603603603605</v>
      </c>
    </row>
    <row r="59" spans="4:12" ht="38" customHeight="1">
      <c r="D59" s="24" t="s">
        <v>37</v>
      </c>
      <c r="E59" s="27">
        <v>0.11600000000000001</v>
      </c>
      <c r="F59" s="12">
        <v>0.188</v>
      </c>
      <c r="G59" s="12">
        <v>0.17199999999999999</v>
      </c>
      <c r="I59" t="s">
        <v>21</v>
      </c>
      <c r="J59" s="63">
        <f t="shared" ref="J59:L59" si="2">+J49/J$55</f>
        <v>0.13561837699768733</v>
      </c>
      <c r="K59" s="63">
        <f t="shared" si="2"/>
        <v>1.9071207430340558E-2</v>
      </c>
      <c r="L59" s="63">
        <f t="shared" si="2"/>
        <v>3.3801801801801805E-2</v>
      </c>
    </row>
    <row r="60" spans="4:12">
      <c r="D60" s="24"/>
      <c r="E60" s="27"/>
      <c r="F60" s="12"/>
      <c r="G60" s="12"/>
      <c r="I60" t="s">
        <v>86</v>
      </c>
      <c r="J60" s="63">
        <f t="shared" ref="J60:L60" si="3">+J50/J$55</f>
        <v>0.13434123778951365</v>
      </c>
      <c r="K60" s="63">
        <f t="shared" si="3"/>
        <v>4.5077399380804954E-2</v>
      </c>
      <c r="L60" s="63">
        <f t="shared" si="3"/>
        <v>7.0270270270270274E-2</v>
      </c>
    </row>
    <row r="61" spans="4:12">
      <c r="D61" s="24" t="s">
        <v>58</v>
      </c>
      <c r="E61" s="27">
        <v>0.111</v>
      </c>
      <c r="F61" s="12">
        <v>0.13100000000000001</v>
      </c>
      <c r="G61" s="12">
        <v>0.13900000000000001</v>
      </c>
      <c r="I61" t="s">
        <v>87</v>
      </c>
      <c r="J61" s="63">
        <f t="shared" ref="J61:L61" si="4">+J51/J$55</f>
        <v>0.28072900486693592</v>
      </c>
      <c r="K61" s="63">
        <f t="shared" si="4"/>
        <v>0.33634674922600621</v>
      </c>
      <c r="L61" s="63">
        <f t="shared" si="4"/>
        <v>0.46356756756756756</v>
      </c>
    </row>
    <row r="62" spans="4:12">
      <c r="D62" s="24" t="s">
        <v>59</v>
      </c>
      <c r="E62" s="27">
        <v>0.105</v>
      </c>
      <c r="F62" s="12">
        <v>0.182</v>
      </c>
      <c r="G62" s="12">
        <v>0.159</v>
      </c>
      <c r="I62" t="s">
        <v>88</v>
      </c>
      <c r="J62" s="63">
        <f t="shared" ref="J62:L62" si="5">+J52/J$55</f>
        <v>0</v>
      </c>
      <c r="K62" s="63">
        <f t="shared" si="5"/>
        <v>0.46433436532507738</v>
      </c>
      <c r="L62" s="63">
        <f t="shared" si="5"/>
        <v>0</v>
      </c>
    </row>
    <row r="63" spans="4:12">
      <c r="D63" s="24" t="s">
        <v>60</v>
      </c>
      <c r="E63" s="27">
        <v>0.09</v>
      </c>
      <c r="F63" s="12">
        <v>0.17599999999999999</v>
      </c>
      <c r="G63" s="12">
        <v>0.159</v>
      </c>
      <c r="I63" t="s">
        <v>91</v>
      </c>
      <c r="J63" s="63">
        <f t="shared" ref="J63:L63" si="6">+J53/J$55</f>
        <v>6.1682372027199617E-2</v>
      </c>
      <c r="K63" s="63">
        <f t="shared" si="6"/>
        <v>1.5789473684210527E-2</v>
      </c>
      <c r="L63" s="63">
        <f t="shared" si="6"/>
        <v>0.22032432432432433</v>
      </c>
    </row>
  </sheetData>
  <sheetCalcPr fullCalcOnLoad="1"/>
  <sortState ref="I3:L18">
    <sortCondition descending="1" ref="L3:L18"/>
  </sortState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Tables</vt:lpstr>
      <vt:lpstr>Chart Data</vt:lpstr>
      <vt:lpstr>Chart1</vt:lpstr>
      <vt:lpstr>Chart2</vt:lpstr>
      <vt:lpstr>Chart3</vt:lpstr>
      <vt:lpstr>Chart4</vt:lpstr>
      <vt:lpstr>Chart5</vt:lpstr>
      <vt:lpstr>Chart6</vt:lpstr>
      <vt:lpstr>Chart7</vt:lpstr>
      <vt:lpstr>Chart3a</vt:lpstr>
      <vt:lpstr>Chart4a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Littlefield</dc:creator>
  <cp:lastModifiedBy>Lawrence Littlefield</cp:lastModifiedBy>
  <cp:lastPrinted>2016-05-07T22:56:38Z</cp:lastPrinted>
  <dcterms:created xsi:type="dcterms:W3CDTF">2011-02-19T14:53:35Z</dcterms:created>
  <dcterms:modified xsi:type="dcterms:W3CDTF">2016-05-08T16:30:19Z</dcterms:modified>
</cp:coreProperties>
</file>